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Rekapitulace stavby" sheetId="1" r:id="rId1"/>
    <sheet name="VOP k ceně díla" sheetId="11" r:id="rId2"/>
    <sheet name="SO 101.1 - Komunikace a z..." sheetId="2" r:id="rId3"/>
    <sheet name="SO 101.2 - Kanalizace a o..." sheetId="3" r:id="rId4"/>
    <sheet name="SO 401 - Veřejné osvětlení" sheetId="4" r:id="rId5"/>
    <sheet name="SO 901 - Dočasná autobuso..." sheetId="5" r:id="rId6"/>
    <sheet name="SO 902 - Objízdná trasa" sheetId="6" r:id="rId7"/>
    <sheet name="SO 903 - Návrh provizorní..." sheetId="7" r:id="rId8"/>
    <sheet name="VON - Vedlejší a ostatní ..." sheetId="8" r:id="rId9"/>
    <sheet name="Seznam figur" sheetId="9" r:id="rId10"/>
    <sheet name="Pokyny pro vyplnění" sheetId="10" r:id="rId11"/>
  </sheets>
  <definedNames>
    <definedName name="_xlnm._FilterDatabase" localSheetId="2" hidden="1">'SO 101.1 - Komunikace a z...'!$C$97:$K$887</definedName>
    <definedName name="_xlnm._FilterDatabase" localSheetId="3" hidden="1">'SO 101.2 - Kanalizace a o...'!$C$93:$K$797</definedName>
    <definedName name="_xlnm._FilterDatabase" localSheetId="4" hidden="1">'SO 401 - Veřejné osvětlení'!$C$87:$K$156</definedName>
    <definedName name="_xlnm._FilterDatabase" localSheetId="5" hidden="1">'SO 901 - Dočasná autobuso...'!$C$86:$K$112</definedName>
    <definedName name="_xlnm._FilterDatabase" localSheetId="6" hidden="1">'SO 902 - Objízdná trasa'!$C$86:$K$111</definedName>
    <definedName name="_xlnm._FilterDatabase" localSheetId="7" hidden="1">'SO 903 - Návrh provizorní...'!$C$86:$K$124</definedName>
    <definedName name="_xlnm._FilterDatabase" localSheetId="8" hidden="1">'VON - Vedlejší a ostatní ...'!$C$84:$K$116</definedName>
    <definedName name="_xlnm.Print_Titles" localSheetId="0">'Rekapitulace stavby'!$52:$52</definedName>
    <definedName name="_xlnm.Print_Titles" localSheetId="9">'Seznam figur'!$9:$9</definedName>
    <definedName name="_xlnm.Print_Titles" localSheetId="2">'SO 101.1 - Komunikace a z...'!$97:$97</definedName>
    <definedName name="_xlnm.Print_Titles" localSheetId="3">'SO 101.2 - Kanalizace a o...'!$93:$93</definedName>
    <definedName name="_xlnm.Print_Titles" localSheetId="4">'SO 401 - Veřejné osvětlení'!$87:$87</definedName>
    <definedName name="_xlnm.Print_Titles" localSheetId="5">'SO 901 - Dočasná autobuso...'!$86:$86</definedName>
    <definedName name="_xlnm.Print_Titles" localSheetId="6">'SO 902 - Objízdná trasa'!$86:$86</definedName>
    <definedName name="_xlnm.Print_Titles" localSheetId="7">'SO 903 - Návrh provizorní...'!$86:$86</definedName>
    <definedName name="_xlnm.Print_Titles" localSheetId="8">'VON - Vedlejší a ostatní ...'!$84:$84</definedName>
    <definedName name="_xlnm.Print_Area" localSheetId="10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stavby'!$C$42:$AQ$64</definedName>
    <definedName name="_xlnm.Print_Area" localSheetId="9">'Seznam figur'!$C$4:$G$247</definedName>
    <definedName name="_xlnm.Print_Area" localSheetId="2">'SO 101.1 - Komunikace a z...'!$C$4:$J$41,'SO 101.1 - Komunikace a z...'!$C$47:$J$77,'SO 101.1 - Komunikace a z...'!$C$83:$K$887</definedName>
    <definedName name="_xlnm.Print_Area" localSheetId="3">'SO 101.2 - Kanalizace a o...'!$C$4:$J$41,'SO 101.2 - Kanalizace a o...'!$C$47:$J$73,'SO 101.2 - Kanalizace a o...'!$C$79:$K$797</definedName>
    <definedName name="_xlnm.Print_Area" localSheetId="4">'SO 401 - Veřejné osvětlení'!$C$4:$J$39,'SO 401 - Veřejné osvětlení'!$C$45:$J$69,'SO 401 - Veřejné osvětlení'!$C$75:$K$156</definedName>
    <definedName name="_xlnm.Print_Area" localSheetId="5">'SO 901 - Dočasná autobuso...'!$C$4:$J$41,'SO 901 - Dočasná autobuso...'!$C$47:$J$66,'SO 901 - Dočasná autobuso...'!$C$72:$K$112</definedName>
    <definedName name="_xlnm.Print_Area" localSheetId="6">'SO 902 - Objízdná trasa'!$C$4:$J$41,'SO 902 - Objízdná trasa'!$C$47:$J$66,'SO 902 - Objízdná trasa'!$C$72:$K$111</definedName>
    <definedName name="_xlnm.Print_Area" localSheetId="7">'SO 903 - Návrh provizorní...'!$C$4:$J$41,'SO 903 - Návrh provizorní...'!$C$47:$J$66,'SO 903 - Návrh provizorní...'!$C$72:$K$124</definedName>
    <definedName name="_xlnm.Print_Area" localSheetId="8">'VON - Vedlejší a ostatní ...'!$C$4:$J$39,'VON - Vedlejší a ostatní ...'!$C$45:$J$66,'VON - Vedlejší a ostatní ...'!$C$72:$K$116</definedName>
    <definedName name="_xlnm.Print_Area" localSheetId="1">'VOP k ceně díla'!$A$1:$F$29</definedName>
  </definedNames>
  <calcPr calcId="181029"/>
</workbook>
</file>

<file path=xl/calcChain.xml><?xml version="1.0" encoding="utf-8"?>
<calcChain xmlns="http://schemas.openxmlformats.org/spreadsheetml/2006/main">
  <c r="D7" i="9" l="1"/>
  <c r="J37" i="8"/>
  <c r="J36" i="8"/>
  <c r="AY63" i="1" s="1"/>
  <c r="J35" i="8"/>
  <c r="AX63" i="1"/>
  <c r="BI115" i="8"/>
  <c r="BH115" i="8"/>
  <c r="BG115" i="8"/>
  <c r="BF115" i="8"/>
  <c r="T115" i="8"/>
  <c r="T114" i="8"/>
  <c r="R115" i="8"/>
  <c r="R114" i="8"/>
  <c r="P115" i="8"/>
  <c r="P114" i="8"/>
  <c r="BI112" i="8"/>
  <c r="BH112" i="8"/>
  <c r="BG112" i="8"/>
  <c r="BF112" i="8"/>
  <c r="T112" i="8"/>
  <c r="R112" i="8"/>
  <c r="P112" i="8"/>
  <c r="BI110" i="8"/>
  <c r="BH110" i="8"/>
  <c r="BG110" i="8"/>
  <c r="BF110" i="8"/>
  <c r="T110" i="8"/>
  <c r="R110" i="8"/>
  <c r="P110" i="8"/>
  <c r="BI108" i="8"/>
  <c r="BH108" i="8"/>
  <c r="BG108" i="8"/>
  <c r="BF108" i="8"/>
  <c r="T108" i="8"/>
  <c r="R108" i="8"/>
  <c r="P108" i="8"/>
  <c r="BI107" i="8"/>
  <c r="BH107" i="8"/>
  <c r="BG107" i="8"/>
  <c r="BF107" i="8"/>
  <c r="T107" i="8"/>
  <c r="R107" i="8"/>
  <c r="P107" i="8"/>
  <c r="BI106" i="8"/>
  <c r="BH106" i="8"/>
  <c r="BG106" i="8"/>
  <c r="BF106" i="8"/>
  <c r="T106" i="8"/>
  <c r="R106" i="8"/>
  <c r="P106" i="8"/>
  <c r="BI105" i="8"/>
  <c r="BH105" i="8"/>
  <c r="BG105" i="8"/>
  <c r="BF105" i="8"/>
  <c r="T105" i="8"/>
  <c r="R105" i="8"/>
  <c r="P105" i="8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8" i="8"/>
  <c r="BH98" i="8"/>
  <c r="BG98" i="8"/>
  <c r="BF98" i="8"/>
  <c r="T98" i="8"/>
  <c r="R98" i="8"/>
  <c r="P98" i="8"/>
  <c r="BI95" i="8"/>
  <c r="BH95" i="8"/>
  <c r="BG95" i="8"/>
  <c r="BF95" i="8"/>
  <c r="T95" i="8"/>
  <c r="R95" i="8"/>
  <c r="P95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0" i="8"/>
  <c r="BH90" i="8"/>
  <c r="BG90" i="8"/>
  <c r="BF90" i="8"/>
  <c r="T90" i="8"/>
  <c r="R90" i="8"/>
  <c r="P90" i="8"/>
  <c r="BI88" i="8"/>
  <c r="BH88" i="8"/>
  <c r="BG88" i="8"/>
  <c r="BF88" i="8"/>
  <c r="T88" i="8"/>
  <c r="R88" i="8"/>
  <c r="P88" i="8"/>
  <c r="J82" i="8"/>
  <c r="J81" i="8"/>
  <c r="F81" i="8"/>
  <c r="F79" i="8"/>
  <c r="E77" i="8"/>
  <c r="J55" i="8"/>
  <c r="J54" i="8"/>
  <c r="F54" i="8"/>
  <c r="F52" i="8"/>
  <c r="E50" i="8"/>
  <c r="J18" i="8"/>
  <c r="E18" i="8"/>
  <c r="F55" i="8"/>
  <c r="J17" i="8"/>
  <c r="J12" i="8"/>
  <c r="J79" i="8"/>
  <c r="E7" i="8"/>
  <c r="E75" i="8"/>
  <c r="J39" i="7"/>
  <c r="J38" i="7"/>
  <c r="AY62" i="1" s="1"/>
  <c r="J37" i="7"/>
  <c r="AX62" i="1" s="1"/>
  <c r="BI122" i="7"/>
  <c r="BH122" i="7"/>
  <c r="BG122" i="7"/>
  <c r="BF122" i="7"/>
  <c r="T122" i="7"/>
  <c r="R122" i="7"/>
  <c r="P122" i="7"/>
  <c r="BI119" i="7"/>
  <c r="BH119" i="7"/>
  <c r="BG119" i="7"/>
  <c r="BF119" i="7"/>
  <c r="T119" i="7"/>
  <c r="R119" i="7"/>
  <c r="P119" i="7"/>
  <c r="BI115" i="7"/>
  <c r="BH115" i="7"/>
  <c r="BG115" i="7"/>
  <c r="BF115" i="7"/>
  <c r="T115" i="7"/>
  <c r="R115" i="7"/>
  <c r="P115" i="7"/>
  <c r="BI111" i="7"/>
  <c r="BH111" i="7"/>
  <c r="BG111" i="7"/>
  <c r="BF111" i="7"/>
  <c r="T111" i="7"/>
  <c r="R111" i="7"/>
  <c r="P111" i="7"/>
  <c r="BI108" i="7"/>
  <c r="BH108" i="7"/>
  <c r="BG108" i="7"/>
  <c r="BF108" i="7"/>
  <c r="T108" i="7"/>
  <c r="R108" i="7"/>
  <c r="P108" i="7"/>
  <c r="BI104" i="7"/>
  <c r="BH104" i="7"/>
  <c r="BG104" i="7"/>
  <c r="BF104" i="7"/>
  <c r="T104" i="7"/>
  <c r="R104" i="7"/>
  <c r="P104" i="7"/>
  <c r="BI101" i="7"/>
  <c r="BH101" i="7"/>
  <c r="BG101" i="7"/>
  <c r="BF101" i="7"/>
  <c r="T101" i="7"/>
  <c r="R101" i="7"/>
  <c r="P101" i="7"/>
  <c r="BI97" i="7"/>
  <c r="BH97" i="7"/>
  <c r="BG97" i="7"/>
  <c r="BF97" i="7"/>
  <c r="T97" i="7"/>
  <c r="R97" i="7"/>
  <c r="P97" i="7"/>
  <c r="BI94" i="7"/>
  <c r="BH94" i="7"/>
  <c r="BG94" i="7"/>
  <c r="BF94" i="7"/>
  <c r="T94" i="7"/>
  <c r="R94" i="7"/>
  <c r="P94" i="7"/>
  <c r="BI90" i="7"/>
  <c r="BH90" i="7"/>
  <c r="BG90" i="7"/>
  <c r="BF90" i="7"/>
  <c r="T90" i="7"/>
  <c r="R90" i="7"/>
  <c r="P90" i="7"/>
  <c r="J84" i="7"/>
  <c r="J83" i="7"/>
  <c r="F83" i="7"/>
  <c r="F81" i="7"/>
  <c r="E79" i="7"/>
  <c r="J59" i="7"/>
  <c r="J58" i="7"/>
  <c r="F58" i="7"/>
  <c r="F56" i="7"/>
  <c r="E54" i="7"/>
  <c r="J20" i="7"/>
  <c r="E20" i="7"/>
  <c r="F59" i="7" s="1"/>
  <c r="J19" i="7"/>
  <c r="J14" i="7"/>
  <c r="J56" i="7"/>
  <c r="E7" i="7"/>
  <c r="E50" i="7" s="1"/>
  <c r="J39" i="6"/>
  <c r="J38" i="6"/>
  <c r="AY61" i="1"/>
  <c r="J37" i="6"/>
  <c r="AX61" i="1"/>
  <c r="BI109" i="6"/>
  <c r="BH109" i="6"/>
  <c r="BG109" i="6"/>
  <c r="BF109" i="6"/>
  <c r="T109" i="6"/>
  <c r="R109" i="6"/>
  <c r="P109" i="6"/>
  <c r="BI106" i="6"/>
  <c r="BH106" i="6"/>
  <c r="BG106" i="6"/>
  <c r="BF106" i="6"/>
  <c r="T106" i="6"/>
  <c r="R106" i="6"/>
  <c r="P106" i="6"/>
  <c r="BI102" i="6"/>
  <c r="BH102" i="6"/>
  <c r="BG102" i="6"/>
  <c r="BF102" i="6"/>
  <c r="T102" i="6"/>
  <c r="R102" i="6"/>
  <c r="P102" i="6"/>
  <c r="BI97" i="6"/>
  <c r="BH97" i="6"/>
  <c r="BG97" i="6"/>
  <c r="BF97" i="6"/>
  <c r="T97" i="6"/>
  <c r="R97" i="6"/>
  <c r="P97" i="6"/>
  <c r="BI94" i="6"/>
  <c r="BH94" i="6"/>
  <c r="BG94" i="6"/>
  <c r="BF94" i="6"/>
  <c r="T94" i="6"/>
  <c r="R94" i="6"/>
  <c r="P94" i="6"/>
  <c r="BI90" i="6"/>
  <c r="BH90" i="6"/>
  <c r="BG90" i="6"/>
  <c r="BF90" i="6"/>
  <c r="T90" i="6"/>
  <c r="R90" i="6"/>
  <c r="P90" i="6"/>
  <c r="J84" i="6"/>
  <c r="J83" i="6"/>
  <c r="F83" i="6"/>
  <c r="F81" i="6"/>
  <c r="E79" i="6"/>
  <c r="J59" i="6"/>
  <c r="J58" i="6"/>
  <c r="F58" i="6"/>
  <c r="F56" i="6"/>
  <c r="E54" i="6"/>
  <c r="J20" i="6"/>
  <c r="E20" i="6"/>
  <c r="F84" i="6"/>
  <c r="J19" i="6"/>
  <c r="J14" i="6"/>
  <c r="J56" i="6"/>
  <c r="E7" i="6"/>
  <c r="E75" i="6"/>
  <c r="J39" i="5"/>
  <c r="J38" i="5"/>
  <c r="AY60" i="1"/>
  <c r="J37" i="5"/>
  <c r="AX60" i="1"/>
  <c r="BI110" i="5"/>
  <c r="BH110" i="5"/>
  <c r="BG110" i="5"/>
  <c r="BF110" i="5"/>
  <c r="T110" i="5"/>
  <c r="R110" i="5"/>
  <c r="P110" i="5"/>
  <c r="BI106" i="5"/>
  <c r="BH106" i="5"/>
  <c r="BG106" i="5"/>
  <c r="BF106" i="5"/>
  <c r="T106" i="5"/>
  <c r="R106" i="5"/>
  <c r="P106" i="5"/>
  <c r="BI103" i="5"/>
  <c r="BH103" i="5"/>
  <c r="BG103" i="5"/>
  <c r="BF103" i="5"/>
  <c r="T103" i="5"/>
  <c r="R103" i="5"/>
  <c r="P103" i="5"/>
  <c r="BI99" i="5"/>
  <c r="BH99" i="5"/>
  <c r="BG99" i="5"/>
  <c r="BF99" i="5"/>
  <c r="T99" i="5"/>
  <c r="R99" i="5"/>
  <c r="P99" i="5"/>
  <c r="BI95" i="5"/>
  <c r="BH95" i="5"/>
  <c r="BG95" i="5"/>
  <c r="BF95" i="5"/>
  <c r="T95" i="5"/>
  <c r="R95" i="5"/>
  <c r="P95" i="5"/>
  <c r="BI90" i="5"/>
  <c r="BH90" i="5"/>
  <c r="BG90" i="5"/>
  <c r="BF90" i="5"/>
  <c r="T90" i="5"/>
  <c r="R90" i="5"/>
  <c r="P90" i="5"/>
  <c r="J84" i="5"/>
  <c r="J83" i="5"/>
  <c r="F83" i="5"/>
  <c r="F81" i="5"/>
  <c r="E79" i="5"/>
  <c r="J59" i="5"/>
  <c r="J58" i="5"/>
  <c r="F58" i="5"/>
  <c r="F56" i="5"/>
  <c r="E54" i="5"/>
  <c r="J20" i="5"/>
  <c r="E20" i="5"/>
  <c r="F84" i="5"/>
  <c r="J19" i="5"/>
  <c r="J14" i="5"/>
  <c r="J81" i="5"/>
  <c r="E7" i="5"/>
  <c r="E50" i="5"/>
  <c r="J37" i="4"/>
  <c r="J36" i="4"/>
  <c r="AY58" i="1" s="1"/>
  <c r="J35" i="4"/>
  <c r="AX58" i="1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J85" i="4"/>
  <c r="J84" i="4"/>
  <c r="F84" i="4"/>
  <c r="F82" i="4"/>
  <c r="E80" i="4"/>
  <c r="J55" i="4"/>
  <c r="J54" i="4"/>
  <c r="F54" i="4"/>
  <c r="F52" i="4"/>
  <c r="E50" i="4"/>
  <c r="J18" i="4"/>
  <c r="E18" i="4"/>
  <c r="F85" i="4" s="1"/>
  <c r="J17" i="4"/>
  <c r="J12" i="4"/>
  <c r="J82" i="4"/>
  <c r="E7" i="4"/>
  <c r="E78" i="4" s="1"/>
  <c r="J39" i="3"/>
  <c r="J38" i="3"/>
  <c r="AY57" i="1"/>
  <c r="J37" i="3"/>
  <c r="AX57" i="1"/>
  <c r="BI797" i="3"/>
  <c r="BH797" i="3"/>
  <c r="BG797" i="3"/>
  <c r="BF797" i="3"/>
  <c r="T797" i="3"/>
  <c r="R797" i="3"/>
  <c r="P797" i="3"/>
  <c r="BI796" i="3"/>
  <c r="BH796" i="3"/>
  <c r="BG796" i="3"/>
  <c r="BF796" i="3"/>
  <c r="T796" i="3"/>
  <c r="R796" i="3"/>
  <c r="P796" i="3"/>
  <c r="BI793" i="3"/>
  <c r="BH793" i="3"/>
  <c r="BG793" i="3"/>
  <c r="BF793" i="3"/>
  <c r="T793" i="3"/>
  <c r="R793" i="3"/>
  <c r="P793" i="3"/>
  <c r="BI791" i="3"/>
  <c r="BH791" i="3"/>
  <c r="BG791" i="3"/>
  <c r="BF791" i="3"/>
  <c r="T791" i="3"/>
  <c r="R791" i="3"/>
  <c r="P791" i="3"/>
  <c r="BI789" i="3"/>
  <c r="BH789" i="3"/>
  <c r="BG789" i="3"/>
  <c r="BF789" i="3"/>
  <c r="T789" i="3"/>
  <c r="R789" i="3"/>
  <c r="P789" i="3"/>
  <c r="BI784" i="3"/>
  <c r="BH784" i="3"/>
  <c r="BG784" i="3"/>
  <c r="BF784" i="3"/>
  <c r="T784" i="3"/>
  <c r="R784" i="3"/>
  <c r="P784" i="3"/>
  <c r="BI779" i="3"/>
  <c r="BH779" i="3"/>
  <c r="BG779" i="3"/>
  <c r="BF779" i="3"/>
  <c r="T779" i="3"/>
  <c r="R779" i="3"/>
  <c r="P779" i="3"/>
  <c r="BI775" i="3"/>
  <c r="BH775" i="3"/>
  <c r="BG775" i="3"/>
  <c r="BF775" i="3"/>
  <c r="T775" i="3"/>
  <c r="R775" i="3"/>
  <c r="P775" i="3"/>
  <c r="BI770" i="3"/>
  <c r="BH770" i="3"/>
  <c r="BG770" i="3"/>
  <c r="BF770" i="3"/>
  <c r="T770" i="3"/>
  <c r="R770" i="3"/>
  <c r="P770" i="3"/>
  <c r="BI768" i="3"/>
  <c r="BH768" i="3"/>
  <c r="BG768" i="3"/>
  <c r="BF768" i="3"/>
  <c r="T768" i="3"/>
  <c r="R768" i="3"/>
  <c r="P768" i="3"/>
  <c r="BI766" i="3"/>
  <c r="BH766" i="3"/>
  <c r="BG766" i="3"/>
  <c r="BF766" i="3"/>
  <c r="T766" i="3"/>
  <c r="R766" i="3"/>
  <c r="P766" i="3"/>
  <c r="BI760" i="3"/>
  <c r="BH760" i="3"/>
  <c r="BG760" i="3"/>
  <c r="BF760" i="3"/>
  <c r="T760" i="3"/>
  <c r="R760" i="3"/>
  <c r="P760" i="3"/>
  <c r="BI756" i="3"/>
  <c r="BH756" i="3"/>
  <c r="BG756" i="3"/>
  <c r="BF756" i="3"/>
  <c r="T756" i="3"/>
  <c r="R756" i="3"/>
  <c r="P756" i="3"/>
  <c r="BI752" i="3"/>
  <c r="BH752" i="3"/>
  <c r="BG752" i="3"/>
  <c r="BF752" i="3"/>
  <c r="T752" i="3"/>
  <c r="R752" i="3"/>
  <c r="P752" i="3"/>
  <c r="BI748" i="3"/>
  <c r="BH748" i="3"/>
  <c r="BG748" i="3"/>
  <c r="BF748" i="3"/>
  <c r="T748" i="3"/>
  <c r="R748" i="3"/>
  <c r="P748" i="3"/>
  <c r="BI746" i="3"/>
  <c r="BH746" i="3"/>
  <c r="BG746" i="3"/>
  <c r="BF746" i="3"/>
  <c r="T746" i="3"/>
  <c r="R746" i="3"/>
  <c r="P746" i="3"/>
  <c r="BI742" i="3"/>
  <c r="BH742" i="3"/>
  <c r="BG742" i="3"/>
  <c r="BF742" i="3"/>
  <c r="T742" i="3"/>
  <c r="R742" i="3"/>
  <c r="P742" i="3"/>
  <c r="BI738" i="3"/>
  <c r="BH738" i="3"/>
  <c r="BG738" i="3"/>
  <c r="BF738" i="3"/>
  <c r="T738" i="3"/>
  <c r="R738" i="3"/>
  <c r="P738" i="3"/>
  <c r="BI734" i="3"/>
  <c r="BH734" i="3"/>
  <c r="BG734" i="3"/>
  <c r="BF734" i="3"/>
  <c r="T734" i="3"/>
  <c r="R734" i="3"/>
  <c r="P734" i="3"/>
  <c r="BI730" i="3"/>
  <c r="BH730" i="3"/>
  <c r="BG730" i="3"/>
  <c r="BF730" i="3"/>
  <c r="T730" i="3"/>
  <c r="R730" i="3"/>
  <c r="P730" i="3"/>
  <c r="BI726" i="3"/>
  <c r="BH726" i="3"/>
  <c r="BG726" i="3"/>
  <c r="BF726" i="3"/>
  <c r="T726" i="3"/>
  <c r="R726" i="3"/>
  <c r="P726" i="3"/>
  <c r="BI722" i="3"/>
  <c r="BH722" i="3"/>
  <c r="BG722" i="3"/>
  <c r="BF722" i="3"/>
  <c r="T722" i="3"/>
  <c r="R722" i="3"/>
  <c r="P722" i="3"/>
  <c r="BI718" i="3"/>
  <c r="BH718" i="3"/>
  <c r="BG718" i="3"/>
  <c r="BF718" i="3"/>
  <c r="T718" i="3"/>
  <c r="R718" i="3"/>
  <c r="P718" i="3"/>
  <c r="BI714" i="3"/>
  <c r="BH714" i="3"/>
  <c r="BG714" i="3"/>
  <c r="BF714" i="3"/>
  <c r="T714" i="3"/>
  <c r="R714" i="3"/>
  <c r="P714" i="3"/>
  <c r="BI710" i="3"/>
  <c r="BH710" i="3"/>
  <c r="BG710" i="3"/>
  <c r="BF710" i="3"/>
  <c r="T710" i="3"/>
  <c r="R710" i="3"/>
  <c r="P710" i="3"/>
  <c r="BI706" i="3"/>
  <c r="BH706" i="3"/>
  <c r="BG706" i="3"/>
  <c r="BF706" i="3"/>
  <c r="T706" i="3"/>
  <c r="R706" i="3"/>
  <c r="P706" i="3"/>
  <c r="BI701" i="3"/>
  <c r="BH701" i="3"/>
  <c r="BG701" i="3"/>
  <c r="BF701" i="3"/>
  <c r="T701" i="3"/>
  <c r="R701" i="3"/>
  <c r="P701" i="3"/>
  <c r="BI699" i="3"/>
  <c r="BH699" i="3"/>
  <c r="BG699" i="3"/>
  <c r="BF699" i="3"/>
  <c r="T699" i="3"/>
  <c r="R699" i="3"/>
  <c r="P699" i="3"/>
  <c r="BI698" i="3"/>
  <c r="BH698" i="3"/>
  <c r="BG698" i="3"/>
  <c r="BF698" i="3"/>
  <c r="T698" i="3"/>
  <c r="R698" i="3"/>
  <c r="P698" i="3"/>
  <c r="BI694" i="3"/>
  <c r="BH694" i="3"/>
  <c r="BG694" i="3"/>
  <c r="BF694" i="3"/>
  <c r="T694" i="3"/>
  <c r="R694" i="3"/>
  <c r="P694" i="3"/>
  <c r="BI693" i="3"/>
  <c r="BH693" i="3"/>
  <c r="BG693" i="3"/>
  <c r="BF693" i="3"/>
  <c r="T693" i="3"/>
  <c r="R693" i="3"/>
  <c r="P693" i="3"/>
  <c r="BI692" i="3"/>
  <c r="BH692" i="3"/>
  <c r="BG692" i="3"/>
  <c r="BF692" i="3"/>
  <c r="T692" i="3"/>
  <c r="R692" i="3"/>
  <c r="P692" i="3"/>
  <c r="BI688" i="3"/>
  <c r="BH688" i="3"/>
  <c r="BG688" i="3"/>
  <c r="BF688" i="3"/>
  <c r="T688" i="3"/>
  <c r="R688" i="3"/>
  <c r="P688" i="3"/>
  <c r="BI687" i="3"/>
  <c r="BH687" i="3"/>
  <c r="BG687" i="3"/>
  <c r="BF687" i="3"/>
  <c r="T687" i="3"/>
  <c r="R687" i="3"/>
  <c r="P687" i="3"/>
  <c r="BI682" i="3"/>
  <c r="BH682" i="3"/>
  <c r="BG682" i="3"/>
  <c r="BF682" i="3"/>
  <c r="T682" i="3"/>
  <c r="R682" i="3"/>
  <c r="P682" i="3"/>
  <c r="BI680" i="3"/>
  <c r="BH680" i="3"/>
  <c r="BG680" i="3"/>
  <c r="BF680" i="3"/>
  <c r="T680" i="3"/>
  <c r="R680" i="3"/>
  <c r="P680" i="3"/>
  <c r="BI678" i="3"/>
  <c r="BH678" i="3"/>
  <c r="BG678" i="3"/>
  <c r="BF678" i="3"/>
  <c r="T678" i="3"/>
  <c r="R678" i="3"/>
  <c r="P678" i="3"/>
  <c r="BI676" i="3"/>
  <c r="BH676" i="3"/>
  <c r="BG676" i="3"/>
  <c r="BF676" i="3"/>
  <c r="T676" i="3"/>
  <c r="R676" i="3"/>
  <c r="P676" i="3"/>
  <c r="BI674" i="3"/>
  <c r="BH674" i="3"/>
  <c r="BG674" i="3"/>
  <c r="BF674" i="3"/>
  <c r="T674" i="3"/>
  <c r="R674" i="3"/>
  <c r="P674" i="3"/>
  <c r="BI672" i="3"/>
  <c r="BH672" i="3"/>
  <c r="BG672" i="3"/>
  <c r="BF672" i="3"/>
  <c r="T672" i="3"/>
  <c r="R672" i="3"/>
  <c r="P672" i="3"/>
  <c r="BI668" i="3"/>
  <c r="BH668" i="3"/>
  <c r="BG668" i="3"/>
  <c r="BF668" i="3"/>
  <c r="T668" i="3"/>
  <c r="R668" i="3"/>
  <c r="P668" i="3"/>
  <c r="BI666" i="3"/>
  <c r="BH666" i="3"/>
  <c r="BG666" i="3"/>
  <c r="BF666" i="3"/>
  <c r="T666" i="3"/>
  <c r="R666" i="3"/>
  <c r="P666" i="3"/>
  <c r="BI662" i="3"/>
  <c r="BH662" i="3"/>
  <c r="BG662" i="3"/>
  <c r="BF662" i="3"/>
  <c r="T662" i="3"/>
  <c r="R662" i="3"/>
  <c r="P662" i="3"/>
  <c r="BI660" i="3"/>
  <c r="BH660" i="3"/>
  <c r="BG660" i="3"/>
  <c r="BF660" i="3"/>
  <c r="T660" i="3"/>
  <c r="R660" i="3"/>
  <c r="P660" i="3"/>
  <c r="BI654" i="3"/>
  <c r="BH654" i="3"/>
  <c r="BG654" i="3"/>
  <c r="BF654" i="3"/>
  <c r="T654" i="3"/>
  <c r="R654" i="3"/>
  <c r="P654" i="3"/>
  <c r="BI653" i="3"/>
  <c r="BH653" i="3"/>
  <c r="BG653" i="3"/>
  <c r="BF653" i="3"/>
  <c r="T653" i="3"/>
  <c r="R653" i="3"/>
  <c r="P653" i="3"/>
  <c r="BI651" i="3"/>
  <c r="BH651" i="3"/>
  <c r="BG651" i="3"/>
  <c r="BF651" i="3"/>
  <c r="T651" i="3"/>
  <c r="R651" i="3"/>
  <c r="P651" i="3"/>
  <c r="BI647" i="3"/>
  <c r="BH647" i="3"/>
  <c r="BG647" i="3"/>
  <c r="BF647" i="3"/>
  <c r="T647" i="3"/>
  <c r="R647" i="3"/>
  <c r="P647" i="3"/>
  <c r="BI646" i="3"/>
  <c r="BH646" i="3"/>
  <c r="BG646" i="3"/>
  <c r="BF646" i="3"/>
  <c r="T646" i="3"/>
  <c r="R646" i="3"/>
  <c r="P646" i="3"/>
  <c r="BI644" i="3"/>
  <c r="BH644" i="3"/>
  <c r="BG644" i="3"/>
  <c r="BF644" i="3"/>
  <c r="T644" i="3"/>
  <c r="R644" i="3"/>
  <c r="P644" i="3"/>
  <c r="BI642" i="3"/>
  <c r="BH642" i="3"/>
  <c r="BG642" i="3"/>
  <c r="BF642" i="3"/>
  <c r="T642" i="3"/>
  <c r="R642" i="3"/>
  <c r="P642" i="3"/>
  <c r="BI640" i="3"/>
  <c r="BH640" i="3"/>
  <c r="BG640" i="3"/>
  <c r="BF640" i="3"/>
  <c r="T640" i="3"/>
  <c r="R640" i="3"/>
  <c r="P640" i="3"/>
  <c r="BI629" i="3"/>
  <c r="BH629" i="3"/>
  <c r="BG629" i="3"/>
  <c r="BF629" i="3"/>
  <c r="T629" i="3"/>
  <c r="R629" i="3"/>
  <c r="P629" i="3"/>
  <c r="BI617" i="3"/>
  <c r="BH617" i="3"/>
  <c r="BG617" i="3"/>
  <c r="BF617" i="3"/>
  <c r="T617" i="3"/>
  <c r="R617" i="3"/>
  <c r="P617" i="3"/>
  <c r="BI605" i="3"/>
  <c r="BH605" i="3"/>
  <c r="BG605" i="3"/>
  <c r="BF605" i="3"/>
  <c r="T605" i="3"/>
  <c r="R605" i="3"/>
  <c r="P605" i="3"/>
  <c r="BI600" i="3"/>
  <c r="BH600" i="3"/>
  <c r="BG600" i="3"/>
  <c r="BF600" i="3"/>
  <c r="T600" i="3"/>
  <c r="R600" i="3"/>
  <c r="P600" i="3"/>
  <c r="BI599" i="3"/>
  <c r="BH599" i="3"/>
  <c r="BG599" i="3"/>
  <c r="BF599" i="3"/>
  <c r="T599" i="3"/>
  <c r="R599" i="3"/>
  <c r="P599" i="3"/>
  <c r="BI598" i="3"/>
  <c r="BH598" i="3"/>
  <c r="BG598" i="3"/>
  <c r="BF598" i="3"/>
  <c r="T598" i="3"/>
  <c r="R598" i="3"/>
  <c r="P598" i="3"/>
  <c r="BI594" i="3"/>
  <c r="BH594" i="3"/>
  <c r="BG594" i="3"/>
  <c r="BF594" i="3"/>
  <c r="T594" i="3"/>
  <c r="R594" i="3"/>
  <c r="P594" i="3"/>
  <c r="BI592" i="3"/>
  <c r="BH592" i="3"/>
  <c r="BG592" i="3"/>
  <c r="BF592" i="3"/>
  <c r="T592" i="3"/>
  <c r="R592" i="3"/>
  <c r="P592" i="3"/>
  <c r="BI587" i="3"/>
  <c r="BH587" i="3"/>
  <c r="BG587" i="3"/>
  <c r="BF587" i="3"/>
  <c r="T587" i="3"/>
  <c r="R587" i="3"/>
  <c r="P587" i="3"/>
  <c r="BI585" i="3"/>
  <c r="BH585" i="3"/>
  <c r="BG585" i="3"/>
  <c r="BF585" i="3"/>
  <c r="T585" i="3"/>
  <c r="R585" i="3"/>
  <c r="P585" i="3"/>
  <c r="BI573" i="3"/>
  <c r="BH573" i="3"/>
  <c r="BG573" i="3"/>
  <c r="BF573" i="3"/>
  <c r="T573" i="3"/>
  <c r="R573" i="3"/>
  <c r="P573" i="3"/>
  <c r="BI571" i="3"/>
  <c r="BH571" i="3"/>
  <c r="BG571" i="3"/>
  <c r="BF571" i="3"/>
  <c r="T571" i="3"/>
  <c r="R571" i="3"/>
  <c r="P571" i="3"/>
  <c r="BI566" i="3"/>
  <c r="BH566" i="3"/>
  <c r="BG566" i="3"/>
  <c r="BF566" i="3"/>
  <c r="T566" i="3"/>
  <c r="R566" i="3"/>
  <c r="P566" i="3"/>
  <c r="BI564" i="3"/>
  <c r="BH564" i="3"/>
  <c r="BG564" i="3"/>
  <c r="BF564" i="3"/>
  <c r="T564" i="3"/>
  <c r="R564" i="3"/>
  <c r="P564" i="3"/>
  <c r="BI560" i="3"/>
  <c r="BH560" i="3"/>
  <c r="BG560" i="3"/>
  <c r="BF560" i="3"/>
  <c r="T560" i="3"/>
  <c r="R560" i="3"/>
  <c r="P560" i="3"/>
  <c r="BI558" i="3"/>
  <c r="BH558" i="3"/>
  <c r="BG558" i="3"/>
  <c r="BF558" i="3"/>
  <c r="T558" i="3"/>
  <c r="R558" i="3"/>
  <c r="P558" i="3"/>
  <c r="BI553" i="3"/>
  <c r="BH553" i="3"/>
  <c r="BG553" i="3"/>
  <c r="BF553" i="3"/>
  <c r="T553" i="3"/>
  <c r="R553" i="3"/>
  <c r="P553" i="3"/>
  <c r="BI551" i="3"/>
  <c r="BH551" i="3"/>
  <c r="BG551" i="3"/>
  <c r="BF551" i="3"/>
  <c r="T551" i="3"/>
  <c r="R551" i="3"/>
  <c r="P551" i="3"/>
  <c r="BI539" i="3"/>
  <c r="BH539" i="3"/>
  <c r="BG539" i="3"/>
  <c r="BF539" i="3"/>
  <c r="T539" i="3"/>
  <c r="R539" i="3"/>
  <c r="P539" i="3"/>
  <c r="BI537" i="3"/>
  <c r="BH537" i="3"/>
  <c r="BG537" i="3"/>
  <c r="BF537" i="3"/>
  <c r="T537" i="3"/>
  <c r="R537" i="3"/>
  <c r="P537" i="3"/>
  <c r="BI532" i="3"/>
  <c r="BH532" i="3"/>
  <c r="BG532" i="3"/>
  <c r="BF532" i="3"/>
  <c r="T532" i="3"/>
  <c r="R532" i="3"/>
  <c r="P532" i="3"/>
  <c r="BI527" i="3"/>
  <c r="BH527" i="3"/>
  <c r="BG527" i="3"/>
  <c r="BF527" i="3"/>
  <c r="T527" i="3"/>
  <c r="R527" i="3"/>
  <c r="P527" i="3"/>
  <c r="BI523" i="3"/>
  <c r="BH523" i="3"/>
  <c r="BG523" i="3"/>
  <c r="BF523" i="3"/>
  <c r="T523" i="3"/>
  <c r="R523" i="3"/>
  <c r="P523" i="3"/>
  <c r="BI519" i="3"/>
  <c r="BH519" i="3"/>
  <c r="BG519" i="3"/>
  <c r="BF519" i="3"/>
  <c r="T519" i="3"/>
  <c r="R519" i="3"/>
  <c r="P519" i="3"/>
  <c r="BI515" i="3"/>
  <c r="BH515" i="3"/>
  <c r="BG515" i="3"/>
  <c r="BF515" i="3"/>
  <c r="T515" i="3"/>
  <c r="R515" i="3"/>
  <c r="P515" i="3"/>
  <c r="BI505" i="3"/>
  <c r="BH505" i="3"/>
  <c r="BG505" i="3"/>
  <c r="BF505" i="3"/>
  <c r="T505" i="3"/>
  <c r="R505" i="3"/>
  <c r="P505" i="3"/>
  <c r="BI496" i="3"/>
  <c r="BH496" i="3"/>
  <c r="BG496" i="3"/>
  <c r="BF496" i="3"/>
  <c r="T496" i="3"/>
  <c r="R496" i="3"/>
  <c r="P496" i="3"/>
  <c r="BI494" i="3"/>
  <c r="BH494" i="3"/>
  <c r="BG494" i="3"/>
  <c r="BF494" i="3"/>
  <c r="T494" i="3"/>
  <c r="R494" i="3"/>
  <c r="P494" i="3"/>
  <c r="BI488" i="3"/>
  <c r="BH488" i="3"/>
  <c r="BG488" i="3"/>
  <c r="BF488" i="3"/>
  <c r="T488" i="3"/>
  <c r="R488" i="3"/>
  <c r="P488" i="3"/>
  <c r="BI486" i="3"/>
  <c r="BH486" i="3"/>
  <c r="BG486" i="3"/>
  <c r="BF486" i="3"/>
  <c r="T486" i="3"/>
  <c r="R486" i="3"/>
  <c r="P486" i="3"/>
  <c r="BI484" i="3"/>
  <c r="BH484" i="3"/>
  <c r="BG484" i="3"/>
  <c r="BF484" i="3"/>
  <c r="T484" i="3"/>
  <c r="R484" i="3"/>
  <c r="P484" i="3"/>
  <c r="BI482" i="3"/>
  <c r="BH482" i="3"/>
  <c r="BG482" i="3"/>
  <c r="BF482" i="3"/>
  <c r="T482" i="3"/>
  <c r="R482" i="3"/>
  <c r="P482" i="3"/>
  <c r="BI480" i="3"/>
  <c r="BH480" i="3"/>
  <c r="BG480" i="3"/>
  <c r="BF480" i="3"/>
  <c r="T480" i="3"/>
  <c r="R480" i="3"/>
  <c r="P480" i="3"/>
  <c r="BI471" i="3"/>
  <c r="BH471" i="3"/>
  <c r="BG471" i="3"/>
  <c r="BF471" i="3"/>
  <c r="T471" i="3"/>
  <c r="R471" i="3"/>
  <c r="P471" i="3"/>
  <c r="BI457" i="3"/>
  <c r="BH457" i="3"/>
  <c r="BG457" i="3"/>
  <c r="BF457" i="3"/>
  <c r="T457" i="3"/>
  <c r="R457" i="3"/>
  <c r="P457" i="3"/>
  <c r="BI453" i="3"/>
  <c r="BH453" i="3"/>
  <c r="BG453" i="3"/>
  <c r="BF453" i="3"/>
  <c r="T453" i="3"/>
  <c r="R453" i="3"/>
  <c r="P453" i="3"/>
  <c r="BI449" i="3"/>
  <c r="BH449" i="3"/>
  <c r="BG449" i="3"/>
  <c r="BF449" i="3"/>
  <c r="T449" i="3"/>
  <c r="R449" i="3"/>
  <c r="P449" i="3"/>
  <c r="BI443" i="3"/>
  <c r="BH443" i="3"/>
  <c r="BG443" i="3"/>
  <c r="BF443" i="3"/>
  <c r="T443" i="3"/>
  <c r="R443" i="3"/>
  <c r="P443" i="3"/>
  <c r="BI437" i="3"/>
  <c r="BH437" i="3"/>
  <c r="BG437" i="3"/>
  <c r="BF437" i="3"/>
  <c r="T437" i="3"/>
  <c r="R437" i="3"/>
  <c r="P437" i="3"/>
  <c r="BI434" i="3"/>
  <c r="BH434" i="3"/>
  <c r="BG434" i="3"/>
  <c r="BF434" i="3"/>
  <c r="T434" i="3"/>
  <c r="R434" i="3"/>
  <c r="P434" i="3"/>
  <c r="BI421" i="3"/>
  <c r="BH421" i="3"/>
  <c r="BG421" i="3"/>
  <c r="BF421" i="3"/>
  <c r="T421" i="3"/>
  <c r="R421" i="3"/>
  <c r="P421" i="3"/>
  <c r="BI389" i="3"/>
  <c r="BH389" i="3"/>
  <c r="BG389" i="3"/>
  <c r="BF389" i="3"/>
  <c r="T389" i="3"/>
  <c r="R389" i="3"/>
  <c r="P389" i="3"/>
  <c r="BI379" i="3"/>
  <c r="BH379" i="3"/>
  <c r="BG379" i="3"/>
  <c r="BF379" i="3"/>
  <c r="T379" i="3"/>
  <c r="R379" i="3"/>
  <c r="P379" i="3"/>
  <c r="BI370" i="3"/>
  <c r="BH370" i="3"/>
  <c r="BG370" i="3"/>
  <c r="BF370" i="3"/>
  <c r="T370" i="3"/>
  <c r="R370" i="3"/>
  <c r="P370" i="3"/>
  <c r="BI368" i="3"/>
  <c r="BH368" i="3"/>
  <c r="BG368" i="3"/>
  <c r="BF368" i="3"/>
  <c r="T368" i="3"/>
  <c r="R368" i="3"/>
  <c r="P368" i="3"/>
  <c r="BI361" i="3"/>
  <c r="BH361" i="3"/>
  <c r="BG361" i="3"/>
  <c r="BF361" i="3"/>
  <c r="T361" i="3"/>
  <c r="R361" i="3"/>
  <c r="P361" i="3"/>
  <c r="BI354" i="3"/>
  <c r="BH354" i="3"/>
  <c r="BG354" i="3"/>
  <c r="BF354" i="3"/>
  <c r="T354" i="3"/>
  <c r="R354" i="3"/>
  <c r="P354" i="3"/>
  <c r="BI347" i="3"/>
  <c r="BH347" i="3"/>
  <c r="BG347" i="3"/>
  <c r="BF347" i="3"/>
  <c r="T347" i="3"/>
  <c r="R347" i="3"/>
  <c r="P347" i="3"/>
  <c r="BI342" i="3"/>
  <c r="BH342" i="3"/>
  <c r="BG342" i="3"/>
  <c r="BF342" i="3"/>
  <c r="T342" i="3"/>
  <c r="R342" i="3"/>
  <c r="P342" i="3"/>
  <c r="BI335" i="3"/>
  <c r="BH335" i="3"/>
  <c r="BG335" i="3"/>
  <c r="BF335" i="3"/>
  <c r="T335" i="3"/>
  <c r="R335" i="3"/>
  <c r="P335" i="3"/>
  <c r="BI330" i="3"/>
  <c r="BH330" i="3"/>
  <c r="BG330" i="3"/>
  <c r="BF330" i="3"/>
  <c r="T330" i="3"/>
  <c r="R330" i="3"/>
  <c r="P330" i="3"/>
  <c r="BI317" i="3"/>
  <c r="BH317" i="3"/>
  <c r="BG317" i="3"/>
  <c r="BF317" i="3"/>
  <c r="T317" i="3"/>
  <c r="R317" i="3"/>
  <c r="P317" i="3"/>
  <c r="BI313" i="3"/>
  <c r="BH313" i="3"/>
  <c r="BG313" i="3"/>
  <c r="BF313" i="3"/>
  <c r="T313" i="3"/>
  <c r="R313" i="3"/>
  <c r="P313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295" i="3"/>
  <c r="BH295" i="3"/>
  <c r="BG295" i="3"/>
  <c r="BF295" i="3"/>
  <c r="T295" i="3"/>
  <c r="R295" i="3"/>
  <c r="P295" i="3"/>
  <c r="BI292" i="3"/>
  <c r="BH292" i="3"/>
  <c r="BG292" i="3"/>
  <c r="BF292" i="3"/>
  <c r="T292" i="3"/>
  <c r="R292" i="3"/>
  <c r="P292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77" i="3"/>
  <c r="BH277" i="3"/>
  <c r="BG277" i="3"/>
  <c r="BF277" i="3"/>
  <c r="T277" i="3"/>
  <c r="R277" i="3"/>
  <c r="P277" i="3"/>
  <c r="BI266" i="3"/>
  <c r="BH266" i="3"/>
  <c r="BG266" i="3"/>
  <c r="BF266" i="3"/>
  <c r="T266" i="3"/>
  <c r="R266" i="3"/>
  <c r="P266" i="3"/>
  <c r="BI252" i="3"/>
  <c r="BH252" i="3"/>
  <c r="BG252" i="3"/>
  <c r="BF252" i="3"/>
  <c r="T252" i="3"/>
  <c r="R252" i="3"/>
  <c r="P252" i="3"/>
  <c r="BI244" i="3"/>
  <c r="BH244" i="3"/>
  <c r="BG244" i="3"/>
  <c r="BF244" i="3"/>
  <c r="T244" i="3"/>
  <c r="R244" i="3"/>
  <c r="P244" i="3"/>
  <c r="BI231" i="3"/>
  <c r="BH231" i="3"/>
  <c r="BG231" i="3"/>
  <c r="BF231" i="3"/>
  <c r="T231" i="3"/>
  <c r="R231" i="3"/>
  <c r="P231" i="3"/>
  <c r="BI218" i="3"/>
  <c r="BH218" i="3"/>
  <c r="BG218" i="3"/>
  <c r="BF218" i="3"/>
  <c r="T218" i="3"/>
  <c r="R218" i="3"/>
  <c r="P218" i="3"/>
  <c r="BI205" i="3"/>
  <c r="BH205" i="3"/>
  <c r="BG205" i="3"/>
  <c r="BF205" i="3"/>
  <c r="T205" i="3"/>
  <c r="R205" i="3"/>
  <c r="P205" i="3"/>
  <c r="BI192" i="3"/>
  <c r="BH192" i="3"/>
  <c r="BG192" i="3"/>
  <c r="BF192" i="3"/>
  <c r="T192" i="3"/>
  <c r="R192" i="3"/>
  <c r="P192" i="3"/>
  <c r="BI185" i="3"/>
  <c r="BH185" i="3"/>
  <c r="BG185" i="3"/>
  <c r="BF185" i="3"/>
  <c r="T185" i="3"/>
  <c r="R185" i="3"/>
  <c r="P185" i="3"/>
  <c r="BI178" i="3"/>
  <c r="BH178" i="3"/>
  <c r="BG178" i="3"/>
  <c r="BF178" i="3"/>
  <c r="T178" i="3"/>
  <c r="R178" i="3"/>
  <c r="P178" i="3"/>
  <c r="BI171" i="3"/>
  <c r="BH171" i="3"/>
  <c r="BG171" i="3"/>
  <c r="BF171" i="3"/>
  <c r="T171" i="3"/>
  <c r="R171" i="3"/>
  <c r="P171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29" i="3"/>
  <c r="BH129" i="3"/>
  <c r="BG129" i="3"/>
  <c r="BF129" i="3"/>
  <c r="T129" i="3"/>
  <c r="R129" i="3"/>
  <c r="P129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3" i="3"/>
  <c r="BH113" i="3"/>
  <c r="BG113" i="3"/>
  <c r="BF113" i="3"/>
  <c r="T113" i="3"/>
  <c r="R113" i="3"/>
  <c r="P113" i="3"/>
  <c r="BI109" i="3"/>
  <c r="BH109" i="3"/>
  <c r="BG109" i="3"/>
  <c r="BF109" i="3"/>
  <c r="T109" i="3"/>
  <c r="R109" i="3"/>
  <c r="P109" i="3"/>
  <c r="BI105" i="3"/>
  <c r="BH105" i="3"/>
  <c r="BG105" i="3"/>
  <c r="BF105" i="3"/>
  <c r="T105" i="3"/>
  <c r="R105" i="3"/>
  <c r="P105" i="3"/>
  <c r="BI101" i="3"/>
  <c r="BH101" i="3"/>
  <c r="BG101" i="3"/>
  <c r="BF101" i="3"/>
  <c r="T101" i="3"/>
  <c r="R101" i="3"/>
  <c r="P101" i="3"/>
  <c r="BI97" i="3"/>
  <c r="BH97" i="3"/>
  <c r="BG97" i="3"/>
  <c r="BF97" i="3"/>
  <c r="T97" i="3"/>
  <c r="R97" i="3"/>
  <c r="P97" i="3"/>
  <c r="J91" i="3"/>
  <c r="J90" i="3"/>
  <c r="F90" i="3"/>
  <c r="F88" i="3"/>
  <c r="E86" i="3"/>
  <c r="J59" i="3"/>
  <c r="J58" i="3"/>
  <c r="F58" i="3"/>
  <c r="F56" i="3"/>
  <c r="E54" i="3"/>
  <c r="J20" i="3"/>
  <c r="E20" i="3"/>
  <c r="F59" i="3" s="1"/>
  <c r="J19" i="3"/>
  <c r="J14" i="3"/>
  <c r="J56" i="3"/>
  <c r="E7" i="3"/>
  <c r="E82" i="3" s="1"/>
  <c r="J39" i="2"/>
  <c r="J38" i="2"/>
  <c r="AY56" i="1"/>
  <c r="J37" i="2"/>
  <c r="AX56" i="1"/>
  <c r="BI884" i="2"/>
  <c r="BH884" i="2"/>
  <c r="BG884" i="2"/>
  <c r="BF884" i="2"/>
  <c r="T884" i="2"/>
  <c r="T883" i="2" s="1"/>
  <c r="T882" i="2" s="1"/>
  <c r="R884" i="2"/>
  <c r="R883" i="2" s="1"/>
  <c r="R882" i="2" s="1"/>
  <c r="P884" i="2"/>
  <c r="P883" i="2"/>
  <c r="P882" i="2"/>
  <c r="BI881" i="2"/>
  <c r="BH881" i="2"/>
  <c r="BG881" i="2"/>
  <c r="BF881" i="2"/>
  <c r="T881" i="2"/>
  <c r="R881" i="2"/>
  <c r="P881" i="2"/>
  <c r="BI880" i="2"/>
  <c r="BH880" i="2"/>
  <c r="BG880" i="2"/>
  <c r="BF880" i="2"/>
  <c r="T880" i="2"/>
  <c r="R880" i="2"/>
  <c r="P880" i="2"/>
  <c r="BI875" i="2"/>
  <c r="BH875" i="2"/>
  <c r="BG875" i="2"/>
  <c r="BF875" i="2"/>
  <c r="T875" i="2"/>
  <c r="R875" i="2"/>
  <c r="P875" i="2"/>
  <c r="BI870" i="2"/>
  <c r="BH870" i="2"/>
  <c r="BG870" i="2"/>
  <c r="BF870" i="2"/>
  <c r="T870" i="2"/>
  <c r="R870" i="2"/>
  <c r="P870" i="2"/>
  <c r="BI867" i="2"/>
  <c r="BH867" i="2"/>
  <c r="BG867" i="2"/>
  <c r="BF867" i="2"/>
  <c r="T867" i="2"/>
  <c r="R867" i="2"/>
  <c r="P867" i="2"/>
  <c r="BI866" i="2"/>
  <c r="BH866" i="2"/>
  <c r="BG866" i="2"/>
  <c r="BF866" i="2"/>
  <c r="T866" i="2"/>
  <c r="R866" i="2"/>
  <c r="P866" i="2"/>
  <c r="BI861" i="2"/>
  <c r="BH861" i="2"/>
  <c r="BG861" i="2"/>
  <c r="BF861" i="2"/>
  <c r="T861" i="2"/>
  <c r="R861" i="2"/>
  <c r="P861" i="2"/>
  <c r="BI856" i="2"/>
  <c r="BH856" i="2"/>
  <c r="BG856" i="2"/>
  <c r="BF856" i="2"/>
  <c r="T856" i="2"/>
  <c r="R856" i="2"/>
  <c r="P856" i="2"/>
  <c r="BI852" i="2"/>
  <c r="BH852" i="2"/>
  <c r="BG852" i="2"/>
  <c r="BF852" i="2"/>
  <c r="T852" i="2"/>
  <c r="R852" i="2"/>
  <c r="P852" i="2"/>
  <c r="BI845" i="2"/>
  <c r="BH845" i="2"/>
  <c r="BG845" i="2"/>
  <c r="BF845" i="2"/>
  <c r="T845" i="2"/>
  <c r="R845" i="2"/>
  <c r="P845" i="2"/>
  <c r="BI836" i="2"/>
  <c r="BH836" i="2"/>
  <c r="BG836" i="2"/>
  <c r="BF836" i="2"/>
  <c r="T836" i="2"/>
  <c r="R836" i="2"/>
  <c r="P836" i="2"/>
  <c r="BI831" i="2"/>
  <c r="BH831" i="2"/>
  <c r="BG831" i="2"/>
  <c r="BF831" i="2"/>
  <c r="T831" i="2"/>
  <c r="R831" i="2"/>
  <c r="P831" i="2"/>
  <c r="BI824" i="2"/>
  <c r="BH824" i="2"/>
  <c r="BG824" i="2"/>
  <c r="BF824" i="2"/>
  <c r="T824" i="2"/>
  <c r="R824" i="2"/>
  <c r="P824" i="2"/>
  <c r="BI819" i="2"/>
  <c r="BH819" i="2"/>
  <c r="BG819" i="2"/>
  <c r="BF819" i="2"/>
  <c r="T819" i="2"/>
  <c r="R819" i="2"/>
  <c r="P819" i="2"/>
  <c r="BI814" i="2"/>
  <c r="BH814" i="2"/>
  <c r="BG814" i="2"/>
  <c r="BF814" i="2"/>
  <c r="T814" i="2"/>
  <c r="R814" i="2"/>
  <c r="P814" i="2"/>
  <c r="BI809" i="2"/>
  <c r="BH809" i="2"/>
  <c r="BG809" i="2"/>
  <c r="BF809" i="2"/>
  <c r="T809" i="2"/>
  <c r="R809" i="2"/>
  <c r="P809" i="2"/>
  <c r="BI803" i="2"/>
  <c r="BH803" i="2"/>
  <c r="BG803" i="2"/>
  <c r="BF803" i="2"/>
  <c r="T803" i="2"/>
  <c r="R803" i="2"/>
  <c r="P803" i="2"/>
  <c r="BI799" i="2"/>
  <c r="BH799" i="2"/>
  <c r="BG799" i="2"/>
  <c r="BF799" i="2"/>
  <c r="T799" i="2"/>
  <c r="R799" i="2"/>
  <c r="P799" i="2"/>
  <c r="BI794" i="2"/>
  <c r="BH794" i="2"/>
  <c r="BG794" i="2"/>
  <c r="BF794" i="2"/>
  <c r="T794" i="2"/>
  <c r="R794" i="2"/>
  <c r="P794" i="2"/>
  <c r="BI791" i="2"/>
  <c r="BH791" i="2"/>
  <c r="BG791" i="2"/>
  <c r="BF791" i="2"/>
  <c r="T791" i="2"/>
  <c r="R791" i="2"/>
  <c r="P791" i="2"/>
  <c r="BI786" i="2"/>
  <c r="BH786" i="2"/>
  <c r="BG786" i="2"/>
  <c r="BF786" i="2"/>
  <c r="T786" i="2"/>
  <c r="R786" i="2"/>
  <c r="P786" i="2"/>
  <c r="BI780" i="2"/>
  <c r="BH780" i="2"/>
  <c r="BG780" i="2"/>
  <c r="BF780" i="2"/>
  <c r="T780" i="2"/>
  <c r="R780" i="2"/>
  <c r="P780" i="2"/>
  <c r="BI774" i="2"/>
  <c r="BH774" i="2"/>
  <c r="BG774" i="2"/>
  <c r="BF774" i="2"/>
  <c r="T774" i="2"/>
  <c r="R774" i="2"/>
  <c r="P774" i="2"/>
  <c r="BI769" i="2"/>
  <c r="BH769" i="2"/>
  <c r="BG769" i="2"/>
  <c r="BF769" i="2"/>
  <c r="T769" i="2"/>
  <c r="R769" i="2"/>
  <c r="P769" i="2"/>
  <c r="BI764" i="2"/>
  <c r="BH764" i="2"/>
  <c r="BG764" i="2"/>
  <c r="BF764" i="2"/>
  <c r="T764" i="2"/>
  <c r="R764" i="2"/>
  <c r="P764" i="2"/>
  <c r="BI757" i="2"/>
  <c r="BH757" i="2"/>
  <c r="BG757" i="2"/>
  <c r="BF757" i="2"/>
  <c r="T757" i="2"/>
  <c r="R757" i="2"/>
  <c r="P757" i="2"/>
  <c r="BI753" i="2"/>
  <c r="BH753" i="2"/>
  <c r="BG753" i="2"/>
  <c r="BF753" i="2"/>
  <c r="T753" i="2"/>
  <c r="R753" i="2"/>
  <c r="P753" i="2"/>
  <c r="BI749" i="2"/>
  <c r="BH749" i="2"/>
  <c r="BG749" i="2"/>
  <c r="BF749" i="2"/>
  <c r="T749" i="2"/>
  <c r="R749" i="2"/>
  <c r="P749" i="2"/>
  <c r="BI743" i="2"/>
  <c r="BH743" i="2"/>
  <c r="BG743" i="2"/>
  <c r="BF743" i="2"/>
  <c r="T743" i="2"/>
  <c r="R743" i="2"/>
  <c r="P743" i="2"/>
  <c r="BI735" i="2"/>
  <c r="BH735" i="2"/>
  <c r="BG735" i="2"/>
  <c r="BF735" i="2"/>
  <c r="T735" i="2"/>
  <c r="R735" i="2"/>
  <c r="P735" i="2"/>
  <c r="BI727" i="2"/>
  <c r="BH727" i="2"/>
  <c r="BG727" i="2"/>
  <c r="BF727" i="2"/>
  <c r="T727" i="2"/>
  <c r="R727" i="2"/>
  <c r="P727" i="2"/>
  <c r="BI719" i="2"/>
  <c r="BH719" i="2"/>
  <c r="BG719" i="2"/>
  <c r="BF719" i="2"/>
  <c r="T719" i="2"/>
  <c r="R719" i="2"/>
  <c r="P719" i="2"/>
  <c r="BI701" i="2"/>
  <c r="BH701" i="2"/>
  <c r="BG701" i="2"/>
  <c r="BF701" i="2"/>
  <c r="T701" i="2"/>
  <c r="R701" i="2"/>
  <c r="P701" i="2"/>
  <c r="BI688" i="2"/>
  <c r="BH688" i="2"/>
  <c r="BG688" i="2"/>
  <c r="BF688" i="2"/>
  <c r="T688" i="2"/>
  <c r="R688" i="2"/>
  <c r="P688" i="2"/>
  <c r="BI675" i="2"/>
  <c r="BH675" i="2"/>
  <c r="BG675" i="2"/>
  <c r="BF675" i="2"/>
  <c r="T675" i="2"/>
  <c r="R675" i="2"/>
  <c r="P675" i="2"/>
  <c r="BI662" i="2"/>
  <c r="BH662" i="2"/>
  <c r="BG662" i="2"/>
  <c r="BF662" i="2"/>
  <c r="T662" i="2"/>
  <c r="R662" i="2"/>
  <c r="P662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0" i="2"/>
  <c r="BH620" i="2"/>
  <c r="BG620" i="2"/>
  <c r="BF620" i="2"/>
  <c r="T620" i="2"/>
  <c r="R620" i="2"/>
  <c r="P620" i="2"/>
  <c r="BI615" i="2"/>
  <c r="BH615" i="2"/>
  <c r="BG615" i="2"/>
  <c r="BF615" i="2"/>
  <c r="T615" i="2"/>
  <c r="R615" i="2"/>
  <c r="P615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1" i="2"/>
  <c r="BH601" i="2"/>
  <c r="BG601" i="2"/>
  <c r="BF601" i="2"/>
  <c r="T601" i="2"/>
  <c r="R601" i="2"/>
  <c r="P601" i="2"/>
  <c r="BI596" i="2"/>
  <c r="BH596" i="2"/>
  <c r="BG596" i="2"/>
  <c r="BF596" i="2"/>
  <c r="T596" i="2"/>
  <c r="R596" i="2"/>
  <c r="P596" i="2"/>
  <c r="BI591" i="2"/>
  <c r="BH591" i="2"/>
  <c r="BG591" i="2"/>
  <c r="BF591" i="2"/>
  <c r="T591" i="2"/>
  <c r="R591" i="2"/>
  <c r="P591" i="2"/>
  <c r="BI586" i="2"/>
  <c r="BH586" i="2"/>
  <c r="BG586" i="2"/>
  <c r="BF586" i="2"/>
  <c r="T586" i="2"/>
  <c r="R586" i="2"/>
  <c r="P586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54" i="2"/>
  <c r="BH554" i="2"/>
  <c r="BG554" i="2"/>
  <c r="BF554" i="2"/>
  <c r="T554" i="2"/>
  <c r="R554" i="2"/>
  <c r="P554" i="2"/>
  <c r="BI548" i="2"/>
  <c r="BH548" i="2"/>
  <c r="BG548" i="2"/>
  <c r="BF548" i="2"/>
  <c r="T548" i="2"/>
  <c r="T547" i="2" s="1"/>
  <c r="R548" i="2"/>
  <c r="R547" i="2"/>
  <c r="P548" i="2"/>
  <c r="P547" i="2" s="1"/>
  <c r="BI541" i="2"/>
  <c r="BH541" i="2"/>
  <c r="BG541" i="2"/>
  <c r="BF541" i="2"/>
  <c r="T541" i="2"/>
  <c r="R541" i="2"/>
  <c r="P541" i="2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28" i="2"/>
  <c r="BH528" i="2"/>
  <c r="BG528" i="2"/>
  <c r="BF528" i="2"/>
  <c r="T528" i="2"/>
  <c r="R528" i="2"/>
  <c r="P528" i="2"/>
  <c r="BI521" i="2"/>
  <c r="BH521" i="2"/>
  <c r="BG521" i="2"/>
  <c r="BF521" i="2"/>
  <c r="T521" i="2"/>
  <c r="R521" i="2"/>
  <c r="P521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1" i="2"/>
  <c r="BH501" i="2"/>
  <c r="BG501" i="2"/>
  <c r="BF501" i="2"/>
  <c r="T501" i="2"/>
  <c r="R501" i="2"/>
  <c r="P501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87" i="2"/>
  <c r="BH487" i="2"/>
  <c r="BG487" i="2"/>
  <c r="BF487" i="2"/>
  <c r="T487" i="2"/>
  <c r="R487" i="2"/>
  <c r="P487" i="2"/>
  <c r="BI478" i="2"/>
  <c r="BH478" i="2"/>
  <c r="BG478" i="2"/>
  <c r="BF478" i="2"/>
  <c r="T478" i="2"/>
  <c r="R478" i="2"/>
  <c r="P478" i="2"/>
  <c r="BI469" i="2"/>
  <c r="BH469" i="2"/>
  <c r="BG469" i="2"/>
  <c r="BF469" i="2"/>
  <c r="T469" i="2"/>
  <c r="R469" i="2"/>
  <c r="P469" i="2"/>
  <c r="BI460" i="2"/>
  <c r="BH460" i="2"/>
  <c r="BG460" i="2"/>
  <c r="BF460" i="2"/>
  <c r="T460" i="2"/>
  <c r="R460" i="2"/>
  <c r="P460" i="2"/>
  <c r="BI454" i="2"/>
  <c r="BH454" i="2"/>
  <c r="BG454" i="2"/>
  <c r="BF454" i="2"/>
  <c r="T454" i="2"/>
  <c r="R454" i="2"/>
  <c r="P454" i="2"/>
  <c r="BI450" i="2"/>
  <c r="BH450" i="2"/>
  <c r="BG450" i="2"/>
  <c r="BF450" i="2"/>
  <c r="T450" i="2"/>
  <c r="R450" i="2"/>
  <c r="P450" i="2"/>
  <c r="BI445" i="2"/>
  <c r="BH445" i="2"/>
  <c r="BG445" i="2"/>
  <c r="BF445" i="2"/>
  <c r="T445" i="2"/>
  <c r="R445" i="2"/>
  <c r="P445" i="2"/>
  <c r="BI439" i="2"/>
  <c r="BH439" i="2"/>
  <c r="BG439" i="2"/>
  <c r="BF439" i="2"/>
  <c r="T439" i="2"/>
  <c r="R439" i="2"/>
  <c r="P439" i="2"/>
  <c r="BI431" i="2"/>
  <c r="BH431" i="2"/>
  <c r="BG431" i="2"/>
  <c r="BF431" i="2"/>
  <c r="T431" i="2"/>
  <c r="R431" i="2"/>
  <c r="P431" i="2"/>
  <c r="BI425" i="2"/>
  <c r="BH425" i="2"/>
  <c r="BG425" i="2"/>
  <c r="BF425" i="2"/>
  <c r="T425" i="2"/>
  <c r="R425" i="2"/>
  <c r="P425" i="2"/>
  <c r="BI419" i="2"/>
  <c r="BH419" i="2"/>
  <c r="BG419" i="2"/>
  <c r="BF419" i="2"/>
  <c r="T419" i="2"/>
  <c r="R419" i="2"/>
  <c r="P419" i="2"/>
  <c r="BI410" i="2"/>
  <c r="BH410" i="2"/>
  <c r="BG410" i="2"/>
  <c r="BF410" i="2"/>
  <c r="T410" i="2"/>
  <c r="R410" i="2"/>
  <c r="P410" i="2"/>
  <c r="BI397" i="2"/>
  <c r="BH397" i="2"/>
  <c r="BG397" i="2"/>
  <c r="BF397" i="2"/>
  <c r="T397" i="2"/>
  <c r="R397" i="2"/>
  <c r="P397" i="2"/>
  <c r="BI391" i="2"/>
  <c r="BH391" i="2"/>
  <c r="BG391" i="2"/>
  <c r="BF391" i="2"/>
  <c r="T391" i="2"/>
  <c r="R391" i="2"/>
  <c r="P391" i="2"/>
  <c r="BI386" i="2"/>
  <c r="BH386" i="2"/>
  <c r="BG386" i="2"/>
  <c r="BF386" i="2"/>
  <c r="T386" i="2"/>
  <c r="R386" i="2"/>
  <c r="P386" i="2"/>
  <c r="BI381" i="2"/>
  <c r="BH381" i="2"/>
  <c r="BG381" i="2"/>
  <c r="BF381" i="2"/>
  <c r="T381" i="2"/>
  <c r="R381" i="2"/>
  <c r="P381" i="2"/>
  <c r="BI374" i="2"/>
  <c r="BH374" i="2"/>
  <c r="BG374" i="2"/>
  <c r="BF374" i="2"/>
  <c r="T374" i="2"/>
  <c r="R374" i="2"/>
  <c r="P374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57" i="2"/>
  <c r="BH357" i="2"/>
  <c r="BG357" i="2"/>
  <c r="BF357" i="2"/>
  <c r="T357" i="2"/>
  <c r="R357" i="2"/>
  <c r="P357" i="2"/>
  <c r="BI351" i="2"/>
  <c r="BH351" i="2"/>
  <c r="BG351" i="2"/>
  <c r="BF351" i="2"/>
  <c r="T351" i="2"/>
  <c r="R351" i="2"/>
  <c r="P351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2" i="2"/>
  <c r="BH332" i="2"/>
  <c r="BG332" i="2"/>
  <c r="BF332" i="2"/>
  <c r="T332" i="2"/>
  <c r="R332" i="2"/>
  <c r="P332" i="2"/>
  <c r="BI326" i="2"/>
  <c r="BH326" i="2"/>
  <c r="BG326" i="2"/>
  <c r="BF326" i="2"/>
  <c r="T326" i="2"/>
  <c r="R326" i="2"/>
  <c r="P326" i="2"/>
  <c r="BI320" i="2"/>
  <c r="BH320" i="2"/>
  <c r="BG320" i="2"/>
  <c r="BF320" i="2"/>
  <c r="T320" i="2"/>
  <c r="R320" i="2"/>
  <c r="P320" i="2"/>
  <c r="BI302" i="2"/>
  <c r="BH302" i="2"/>
  <c r="BG302" i="2"/>
  <c r="BF302" i="2"/>
  <c r="T302" i="2"/>
  <c r="R302" i="2"/>
  <c r="P302" i="2"/>
  <c r="BI297" i="2"/>
  <c r="BH297" i="2"/>
  <c r="BG297" i="2"/>
  <c r="BF297" i="2"/>
  <c r="T297" i="2"/>
  <c r="R297" i="2"/>
  <c r="P297" i="2"/>
  <c r="BI292" i="2"/>
  <c r="BH292" i="2"/>
  <c r="BG292" i="2"/>
  <c r="BF292" i="2"/>
  <c r="T292" i="2"/>
  <c r="R292" i="2"/>
  <c r="P292" i="2"/>
  <c r="BI281" i="2"/>
  <c r="BH281" i="2"/>
  <c r="BG281" i="2"/>
  <c r="BF281" i="2"/>
  <c r="T281" i="2"/>
  <c r="R281" i="2"/>
  <c r="P281" i="2"/>
  <c r="BI272" i="2"/>
  <c r="BH272" i="2"/>
  <c r="BG272" i="2"/>
  <c r="BF272" i="2"/>
  <c r="T272" i="2"/>
  <c r="R272" i="2"/>
  <c r="P272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0" i="2"/>
  <c r="BH240" i="2"/>
  <c r="BG240" i="2"/>
  <c r="BF240" i="2"/>
  <c r="T240" i="2"/>
  <c r="R240" i="2"/>
  <c r="P240" i="2"/>
  <c r="BI233" i="2"/>
  <c r="BH233" i="2"/>
  <c r="BG233" i="2"/>
  <c r="BF233" i="2"/>
  <c r="T233" i="2"/>
  <c r="R233" i="2"/>
  <c r="P233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199" i="2"/>
  <c r="BH199" i="2"/>
  <c r="BG199" i="2"/>
  <c r="BF199" i="2"/>
  <c r="T199" i="2"/>
  <c r="R199" i="2"/>
  <c r="P199" i="2"/>
  <c r="BI191" i="2"/>
  <c r="BH191" i="2"/>
  <c r="BG191" i="2"/>
  <c r="BF191" i="2"/>
  <c r="T191" i="2"/>
  <c r="R191" i="2"/>
  <c r="P191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BI129" i="2"/>
  <c r="BH129" i="2"/>
  <c r="BG129" i="2"/>
  <c r="BF129" i="2"/>
  <c r="T129" i="2"/>
  <c r="R129" i="2"/>
  <c r="P129" i="2"/>
  <c r="BI121" i="2"/>
  <c r="BH121" i="2"/>
  <c r="BG121" i="2"/>
  <c r="BF121" i="2"/>
  <c r="T121" i="2"/>
  <c r="R121" i="2"/>
  <c r="P121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5" i="2"/>
  <c r="BH105" i="2"/>
  <c r="BG105" i="2"/>
  <c r="BF105" i="2"/>
  <c r="T105" i="2"/>
  <c r="R105" i="2"/>
  <c r="P105" i="2"/>
  <c r="BI101" i="2"/>
  <c r="BH101" i="2"/>
  <c r="BG101" i="2"/>
  <c r="BF101" i="2"/>
  <c r="T101" i="2"/>
  <c r="R101" i="2"/>
  <c r="P101" i="2"/>
  <c r="J95" i="2"/>
  <c r="J94" i="2"/>
  <c r="F94" i="2"/>
  <c r="F92" i="2"/>
  <c r="E90" i="2"/>
  <c r="J59" i="2"/>
  <c r="J58" i="2"/>
  <c r="F58" i="2"/>
  <c r="F56" i="2"/>
  <c r="E54" i="2"/>
  <c r="J20" i="2"/>
  <c r="E20" i="2"/>
  <c r="F95" i="2"/>
  <c r="J19" i="2"/>
  <c r="J14" i="2"/>
  <c r="J56" i="2" s="1"/>
  <c r="E7" i="2"/>
  <c r="E86" i="2"/>
  <c r="L50" i="1"/>
  <c r="AM50" i="1"/>
  <c r="AM49" i="1"/>
  <c r="L49" i="1"/>
  <c r="AM47" i="1"/>
  <c r="L47" i="1"/>
  <c r="L45" i="1"/>
  <c r="L44" i="1"/>
  <c r="BK112" i="8"/>
  <c r="BK93" i="8"/>
  <c r="BK149" i="4"/>
  <c r="J114" i="4"/>
  <c r="BK791" i="3"/>
  <c r="J706" i="3"/>
  <c r="J573" i="3"/>
  <c r="J421" i="3"/>
  <c r="BK688" i="2"/>
  <c r="J302" i="2"/>
  <c r="J103" i="8"/>
  <c r="BK110" i="5"/>
  <c r="J130" i="4"/>
  <c r="J791" i="3"/>
  <c r="BK523" i="3"/>
  <c r="BK129" i="3"/>
  <c r="BK814" i="2"/>
  <c r="J580" i="2"/>
  <c r="BK351" i="2"/>
  <c r="J97" i="7"/>
  <c r="BK98" i="4"/>
  <c r="BK734" i="3"/>
  <c r="BK532" i="3"/>
  <c r="BK109" i="3"/>
  <c r="J95" i="8"/>
  <c r="BK117" i="4"/>
  <c r="J437" i="3"/>
  <c r="J410" i="2"/>
  <c r="BK148" i="4"/>
  <c r="J104" i="4"/>
  <c r="J558" i="3"/>
  <c r="J875" i="2"/>
  <c r="J814" i="2"/>
  <c r="BK566" i="2"/>
  <c r="J346" i="2"/>
  <c r="J88" i="8"/>
  <c r="BK151" i="4"/>
  <c r="BK125" i="4"/>
  <c r="J694" i="3"/>
  <c r="J505" i="3"/>
  <c r="J266" i="3"/>
  <c r="J881" i="2"/>
  <c r="BK791" i="2"/>
  <c r="BK581" i="2"/>
  <c r="BK478" i="2"/>
  <c r="J254" i="2"/>
  <c r="BK134" i="4"/>
  <c r="J108" i="4"/>
  <c r="J692" i="3"/>
  <c r="BK558" i="3"/>
  <c r="J457" i="3"/>
  <c r="BK309" i="3"/>
  <c r="BK635" i="2"/>
  <c r="BK493" i="2"/>
  <c r="BK207" i="2"/>
  <c r="J155" i="4"/>
  <c r="BK102" i="4"/>
  <c r="BK660" i="3"/>
  <c r="J527" i="3"/>
  <c r="J129" i="3"/>
  <c r="J819" i="2"/>
  <c r="BK596" i="2"/>
  <c r="J381" i="2"/>
  <c r="J115" i="7"/>
  <c r="J137" i="4"/>
  <c r="J722" i="3"/>
  <c r="J654" i="3"/>
  <c r="J471" i="3"/>
  <c r="BK185" i="3"/>
  <c r="BK749" i="2"/>
  <c r="BK601" i="2"/>
  <c r="BK302" i="2"/>
  <c r="J121" i="2"/>
  <c r="BK156" i="4"/>
  <c r="BK381" i="2"/>
  <c r="BK138" i="4"/>
  <c r="J96" i="4"/>
  <c r="J730" i="3"/>
  <c r="J156" i="3"/>
  <c r="BK607" i="2"/>
  <c r="J419" i="2"/>
  <c r="J219" i="2"/>
  <c r="BK95" i="4"/>
  <c r="BK653" i="3"/>
  <c r="BK488" i="3"/>
  <c r="J171" i="3"/>
  <c r="J701" i="2"/>
  <c r="BK615" i="2"/>
  <c r="J368" i="2"/>
  <c r="J102" i="8"/>
  <c r="J127" i="4"/>
  <c r="BK100" i="4"/>
  <c r="BK768" i="3"/>
  <c r="J629" i="3"/>
  <c r="J519" i="3"/>
  <c r="BK117" i="3"/>
  <c r="BK454" i="2"/>
  <c r="BK180" i="2"/>
  <c r="J101" i="8"/>
  <c r="J150" i="4"/>
  <c r="J119" i="4"/>
  <c r="J714" i="3"/>
  <c r="J379" i="3"/>
  <c r="J884" i="2"/>
  <c r="BK819" i="2"/>
  <c r="J478" i="2"/>
  <c r="J191" i="2"/>
  <c r="BK94" i="7"/>
  <c r="J752" i="3"/>
  <c r="BK453" i="3"/>
  <c r="BK153" i="3"/>
  <c r="J727" i="2"/>
  <c r="BK101" i="8"/>
  <c r="J125" i="4"/>
  <c r="J682" i="3"/>
  <c r="BK389" i="3"/>
  <c r="J563" i="2"/>
  <c r="BK106" i="6"/>
  <c r="J106" i="4"/>
  <c r="J571" i="3"/>
  <c r="J178" i="3"/>
  <c r="BK719" i="2"/>
  <c r="J431" i="2"/>
  <c r="BK320" i="2"/>
  <c r="J111" i="7"/>
  <c r="J117" i="4"/>
  <c r="BK752" i="3"/>
  <c r="BK682" i="3"/>
  <c r="J453" i="3"/>
  <c r="BK139" i="3"/>
  <c r="J852" i="2"/>
  <c r="BK591" i="2"/>
  <c r="BK425" i="2"/>
  <c r="J99" i="5"/>
  <c r="J98" i="4"/>
  <c r="J644" i="3"/>
  <c r="BK553" i="3"/>
  <c r="J449" i="3"/>
  <c r="BK156" i="3"/>
  <c r="J534" i="2"/>
  <c r="J210" i="2"/>
  <c r="J152" i="4"/>
  <c r="J97" i="4"/>
  <c r="BK714" i="3"/>
  <c r="BK573" i="3"/>
  <c r="BK252" i="3"/>
  <c r="BK845" i="2"/>
  <c r="J719" i="2"/>
  <c r="J391" i="2"/>
  <c r="J90" i="8"/>
  <c r="J110" i="5"/>
  <c r="J668" i="3"/>
  <c r="J587" i="3"/>
  <c r="BK379" i="3"/>
  <c r="BK231" i="3"/>
  <c r="J794" i="2"/>
  <c r="BK632" i="2"/>
  <c r="J344" i="2"/>
  <c r="BK165" i="2"/>
  <c r="BK97" i="7"/>
  <c r="J366" i="2"/>
  <c r="BK143" i="2"/>
  <c r="BK103" i="8"/>
  <c r="J793" i="3"/>
  <c r="BK746" i="3"/>
  <c r="J599" i="3"/>
  <c r="J486" i="3"/>
  <c r="J635" i="2"/>
  <c r="J107" i="8"/>
  <c r="BK95" i="8"/>
  <c r="BK92" i="4"/>
  <c r="BK688" i="3"/>
  <c r="J306" i="3"/>
  <c r="J870" i="2"/>
  <c r="J675" i="2"/>
  <c r="J224" i="2"/>
  <c r="BK119" i="7"/>
  <c r="J756" i="3"/>
  <c r="BK674" i="3"/>
  <c r="J434" i="3"/>
  <c r="J149" i="3"/>
  <c r="BK98" i="8"/>
  <c r="J154" i="4"/>
  <c r="BK694" i="3"/>
  <c r="BK354" i="3"/>
  <c r="BK115" i="2"/>
  <c r="J133" i="4"/>
  <c r="J660" i="3"/>
  <c r="J347" i="3"/>
  <c r="BK824" i="2"/>
  <c r="J439" i="2"/>
  <c r="BK344" i="2"/>
  <c r="BK109" i="6"/>
  <c r="BK146" i="4"/>
  <c r="BK106" i="4"/>
  <c r="BK699" i="3"/>
  <c r="BK335" i="3"/>
  <c r="BK205" i="3"/>
  <c r="BK831" i="2"/>
  <c r="BK743" i="2"/>
  <c r="BK374" i="2"/>
  <c r="J136" i="4"/>
  <c r="J109" i="4"/>
  <c r="BK730" i="3"/>
  <c r="BK592" i="3"/>
  <c r="J523" i="3"/>
  <c r="BK421" i="3"/>
  <c r="BK283" i="3"/>
  <c r="J662" i="2"/>
  <c r="J531" i="2"/>
  <c r="BK219" i="2"/>
  <c r="J156" i="4"/>
  <c r="BK113" i="4"/>
  <c r="J718" i="3"/>
  <c r="J354" i="3"/>
  <c r="BK852" i="2"/>
  <c r="BK735" i="2"/>
  <c r="BK88" i="8"/>
  <c r="J95" i="5"/>
  <c r="BK104" i="4"/>
  <c r="BK594" i="3"/>
  <c r="BK449" i="3"/>
  <c r="J743" i="2"/>
  <c r="BK521" i="2"/>
  <c r="J180" i="2"/>
  <c r="BK122" i="7"/>
  <c r="J521" i="2"/>
  <c r="BK210" i="2"/>
  <c r="BK119" i="4"/>
  <c r="J775" i="3"/>
  <c r="J734" i="3"/>
  <c r="BK292" i="3"/>
  <c r="BK753" i="2"/>
  <c r="BK579" i="2"/>
  <c r="BK410" i="2"/>
  <c r="J233" i="2"/>
  <c r="J148" i="2"/>
  <c r="BK726" i="3"/>
  <c r="BK164" i="3"/>
  <c r="J501" i="2"/>
  <c r="J110" i="8"/>
  <c r="BK100" i="8"/>
  <c r="J90" i="5"/>
  <c r="BK120" i="4"/>
  <c r="BK797" i="3"/>
  <c r="J738" i="3"/>
  <c r="J594" i="3"/>
  <c r="J205" i="3"/>
  <c r="J450" i="2"/>
  <c r="J176" i="2"/>
  <c r="J122" i="7"/>
  <c r="BK144" i="4"/>
  <c r="J796" i="3"/>
  <c r="BK527" i="3"/>
  <c r="J295" i="3"/>
  <c r="J866" i="2"/>
  <c r="J632" i="2"/>
  <c r="BK469" i="2"/>
  <c r="BK92" i="8"/>
  <c r="BK738" i="3"/>
  <c r="BK668" i="3"/>
  <c r="BK361" i="3"/>
  <c r="J115" i="8"/>
  <c r="BK95" i="5"/>
  <c r="J678" i="3"/>
  <c r="BK178" i="3"/>
  <c r="BK254" i="2"/>
  <c r="J103" i="5"/>
  <c r="J120" i="4"/>
  <c r="BK644" i="3"/>
  <c r="J317" i="3"/>
  <c r="BK861" i="2"/>
  <c r="BK534" i="2"/>
  <c r="J326" i="2"/>
  <c r="BK102" i="6"/>
  <c r="J144" i="4"/>
  <c r="J93" i="4"/>
  <c r="BK706" i="3"/>
  <c r="BK537" i="3"/>
  <c r="J244" i="3"/>
  <c r="BK880" i="2"/>
  <c r="BK794" i="2"/>
  <c r="J586" i="2"/>
  <c r="J548" i="2"/>
  <c r="BK487" i="2"/>
  <c r="J251" i="2"/>
  <c r="BK143" i="4"/>
  <c r="BK122" i="4"/>
  <c r="BK93" i="4"/>
  <c r="J484" i="3"/>
  <c r="J573" i="2"/>
  <c r="BK251" i="2"/>
  <c r="BK97" i="6"/>
  <c r="BK136" i="4"/>
  <c r="J760" i="3"/>
  <c r="J488" i="3"/>
  <c r="BK218" i="3"/>
  <c r="BK836" i="2"/>
  <c r="BK514" i="2"/>
  <c r="J140" i="4"/>
  <c r="J103" i="4"/>
  <c r="J600" i="3"/>
  <c r="BK244" i="3"/>
  <c r="J120" i="3"/>
  <c r="BK626" i="2"/>
  <c r="J320" i="2"/>
  <c r="J101" i="2"/>
  <c r="BK152" i="4"/>
  <c r="J115" i="2"/>
  <c r="BK132" i="4"/>
  <c r="BK796" i="3"/>
  <c r="BK617" i="3"/>
  <c r="J610" i="2"/>
  <c r="BK495" i="2"/>
  <c r="J228" i="2"/>
  <c r="AS59" i="1"/>
  <c r="J443" i="3"/>
  <c r="J757" i="2"/>
  <c r="BK620" i="2"/>
  <c r="BK106" i="8"/>
  <c r="J106" i="6"/>
  <c r="BK121" i="4"/>
  <c r="BK111" i="4"/>
  <c r="BK748" i="3"/>
  <c r="J598" i="3"/>
  <c r="BK342" i="3"/>
  <c r="BK675" i="2"/>
  <c r="BK337" i="2"/>
  <c r="J106" i="8"/>
  <c r="BK90" i="5"/>
  <c r="BK142" i="4"/>
  <c r="J779" i="3"/>
  <c r="BK443" i="3"/>
  <c r="BK875" i="2"/>
  <c r="J831" i="2"/>
  <c r="J601" i="2"/>
  <c r="J170" i="2"/>
  <c r="J143" i="4"/>
  <c r="BK760" i="3"/>
  <c r="J672" i="3"/>
  <c r="BK368" i="3"/>
  <c r="J774" i="2"/>
  <c r="BK108" i="8"/>
  <c r="J97" i="6"/>
  <c r="J115" i="4"/>
  <c r="J640" i="3"/>
  <c r="BK149" i="3"/>
  <c r="BK233" i="2"/>
  <c r="J132" i="4"/>
  <c r="BK647" i="3"/>
  <c r="J361" i="3"/>
  <c r="J330" i="3"/>
  <c r="BK866" i="2"/>
  <c r="BK701" i="2"/>
  <c r="BK391" i="2"/>
  <c r="J272" i="2"/>
  <c r="BK150" i="4"/>
  <c r="BK107" i="4"/>
  <c r="J701" i="3"/>
  <c r="BK560" i="3"/>
  <c r="BK313" i="3"/>
  <c r="J101" i="3"/>
  <c r="J861" i="2"/>
  <c r="J626" i="2"/>
  <c r="J493" i="2"/>
  <c r="BK292" i="2"/>
  <c r="J119" i="7"/>
  <c r="J107" i="4"/>
  <c r="J674" i="3"/>
  <c r="BK585" i="3"/>
  <c r="BK515" i="3"/>
  <c r="J313" i="3"/>
  <c r="J644" i="2"/>
  <c r="J528" i="2"/>
  <c r="BK191" i="2"/>
  <c r="J151" i="4"/>
  <c r="J112" i="4"/>
  <c r="J680" i="3"/>
  <c r="J532" i="3"/>
  <c r="J231" i="3"/>
  <c r="J867" i="2"/>
  <c r="J769" i="2"/>
  <c r="J374" i="2"/>
  <c r="J104" i="7"/>
  <c r="BK128" i="4"/>
  <c r="BK698" i="3"/>
  <c r="BK566" i="3"/>
  <c r="BK370" i="3"/>
  <c r="J161" i="3"/>
  <c r="J615" i="2"/>
  <c r="BK297" i="2"/>
  <c r="BK105" i="2"/>
  <c r="BK155" i="4"/>
  <c r="BK272" i="2"/>
  <c r="J102" i="4"/>
  <c r="J742" i="3"/>
  <c r="BK494" i="3"/>
  <c r="J786" i="2"/>
  <c r="BK573" i="2"/>
  <c r="J332" i="2"/>
  <c r="BK159" i="2"/>
  <c r="BK784" i="3"/>
  <c r="J666" i="3"/>
  <c r="J537" i="3"/>
  <c r="BK277" i="3"/>
  <c r="BK780" i="2"/>
  <c r="BK629" i="2"/>
  <c r="J469" i="2"/>
  <c r="BK148" i="2"/>
  <c r="BK115" i="8"/>
  <c r="BK103" i="5"/>
  <c r="BK123" i="4"/>
  <c r="BK112" i="4"/>
  <c r="BK775" i="3"/>
  <c r="J646" i="3"/>
  <c r="J560" i="3"/>
  <c r="J286" i="3"/>
  <c r="J574" i="2"/>
  <c r="J207" i="2"/>
  <c r="BK105" i="8"/>
  <c r="BK154" i="4"/>
  <c r="BK126" i="4"/>
  <c r="BK598" i="3"/>
  <c r="J139" i="3"/>
  <c r="BK856" i="2"/>
  <c r="J596" i="2"/>
  <c r="BK445" i="2"/>
  <c r="BK90" i="8"/>
  <c r="J100" i="4"/>
  <c r="BK692" i="3"/>
  <c r="BK629" i="3"/>
  <c r="J292" i="3"/>
  <c r="J753" i="2"/>
  <c r="J108" i="7"/>
  <c r="BK116" i="4"/>
  <c r="BK605" i="3"/>
  <c r="BK142" i="3"/>
  <c r="J159" i="2"/>
  <c r="BK137" i="4"/>
  <c r="J101" i="4"/>
  <c r="J617" i="3"/>
  <c r="BK286" i="3"/>
  <c r="J836" i="2"/>
  <c r="J591" i="2"/>
  <c r="BK419" i="2"/>
  <c r="J153" i="2"/>
  <c r="BK94" i="6"/>
  <c r="J135" i="4"/>
  <c r="BK105" i="4"/>
  <c r="BK710" i="3"/>
  <c r="J651" i="3"/>
  <c r="J641" i="2"/>
  <c r="J297" i="2"/>
  <c r="BK199" i="2"/>
  <c r="J94" i="6"/>
  <c r="BK114" i="4"/>
  <c r="J748" i="3"/>
  <c r="BK295" i="3"/>
  <c r="BK881" i="2"/>
  <c r="J799" i="2"/>
  <c r="J386" i="2"/>
  <c r="BK101" i="7"/>
  <c r="J122" i="4"/>
  <c r="BK599" i="3"/>
  <c r="BK484" i="3"/>
  <c r="J252" i="3"/>
  <c r="J764" i="2"/>
  <c r="BK528" i="2"/>
  <c r="J111" i="2"/>
  <c r="BK501" i="2"/>
  <c r="BK185" i="2"/>
  <c r="J121" i="4"/>
  <c r="J770" i="3"/>
  <c r="J688" i="3"/>
  <c r="BK769" i="2"/>
  <c r="BK586" i="2"/>
  <c r="BK460" i="2"/>
  <c r="BK240" i="2"/>
  <c r="BK770" i="3"/>
  <c r="J642" i="3"/>
  <c r="BK161" i="3"/>
  <c r="J647" i="2"/>
  <c r="BK366" i="2"/>
  <c r="BK266" i="3"/>
  <c r="J113" i="3"/>
  <c r="J541" i="2"/>
  <c r="J129" i="2"/>
  <c r="BK104" i="7"/>
  <c r="BK531" i="2"/>
  <c r="J240" i="2"/>
  <c r="BK133" i="4"/>
  <c r="J797" i="3"/>
  <c r="BK676" i="3"/>
  <c r="J153" i="3"/>
  <c r="BK641" i="2"/>
  <c r="J514" i="2"/>
  <c r="BK339" i="2"/>
  <c r="BK138" i="2"/>
  <c r="BK687" i="3"/>
  <c r="J553" i="3"/>
  <c r="BK457" i="3"/>
  <c r="J105" i="3"/>
  <c r="J688" i="2"/>
  <c r="BK571" i="2"/>
  <c r="BK693" i="3"/>
  <c r="J487" i="2"/>
  <c r="J109" i="6"/>
  <c r="J676" i="3"/>
  <c r="J780" i="2"/>
  <c r="BK102" i="8"/>
  <c r="BK147" i="4"/>
  <c r="J653" i="3"/>
  <c r="J90" i="6"/>
  <c r="BK505" i="3"/>
  <c r="J749" i="2"/>
  <c r="J425" i="2"/>
  <c r="BK129" i="2"/>
  <c r="BK135" i="4"/>
  <c r="BK600" i="3"/>
  <c r="BK135" i="3"/>
  <c r="J581" i="2"/>
  <c r="BK332" i="2"/>
  <c r="J106" i="5"/>
  <c r="BK662" i="3"/>
  <c r="J368" i="3"/>
  <c r="J620" i="2"/>
  <c r="F35" i="8"/>
  <c r="BK793" i="3"/>
  <c r="J482" i="3"/>
  <c r="BK799" i="2"/>
  <c r="BK644" i="2"/>
  <c r="J105" i="8"/>
  <c r="J98" i="8"/>
  <c r="J116" i="4"/>
  <c r="BK789" i="3"/>
  <c r="BK640" i="3"/>
  <c r="BK571" i="3"/>
  <c r="J109" i="3"/>
  <c r="J351" i="2"/>
  <c r="J100" i="8"/>
  <c r="BK153" i="4"/>
  <c r="J123" i="4"/>
  <c r="J746" i="3"/>
  <c r="BK539" i="3"/>
  <c r="J370" i="3"/>
  <c r="J97" i="3"/>
  <c r="BK786" i="2"/>
  <c r="J508" i="2"/>
  <c r="J357" i="2"/>
  <c r="BK101" i="2"/>
  <c r="BK108" i="4"/>
  <c r="BK766" i="3"/>
  <c r="BK718" i="3"/>
  <c r="BK646" i="3"/>
  <c r="BK171" i="3"/>
  <c r="BK764" i="2"/>
  <c r="BK107" i="8"/>
  <c r="BK131" i="4"/>
  <c r="BK672" i="3"/>
  <c r="BK346" i="2"/>
  <c r="BK108" i="7"/>
  <c r="BK124" i="4"/>
  <c r="BK654" i="3"/>
  <c r="BK486" i="3"/>
  <c r="J342" i="3"/>
  <c r="J856" i="2"/>
  <c r="J460" i="2"/>
  <c r="BK228" i="2"/>
  <c r="J147" i="4"/>
  <c r="BK722" i="3"/>
  <c r="J647" i="3"/>
  <c r="J277" i="3"/>
  <c r="BK97" i="3"/>
  <c r="J824" i="2"/>
  <c r="J629" i="2"/>
  <c r="J554" i="2"/>
  <c r="J445" i="2"/>
  <c r="J199" i="2"/>
  <c r="J128" i="4"/>
  <c r="J662" i="3"/>
  <c r="BK551" i="3"/>
  <c r="BK471" i="3"/>
  <c r="BK306" i="3"/>
  <c r="J117" i="3"/>
  <c r="BK541" i="2"/>
  <c r="BK281" i="2"/>
  <c r="BK121" i="2"/>
  <c r="BK140" i="4"/>
  <c r="J95" i="4"/>
  <c r="J592" i="3"/>
  <c r="J480" i="3"/>
  <c r="BK120" i="3"/>
  <c r="J803" i="2"/>
  <c r="BK511" i="2"/>
  <c r="J138" i="2"/>
  <c r="J149" i="4"/>
  <c r="BK701" i="3"/>
  <c r="J494" i="3"/>
  <c r="J164" i="3"/>
  <c r="J579" i="2"/>
  <c r="BK170" i="2"/>
  <c r="BK90" i="6"/>
  <c r="BK431" i="2"/>
  <c r="J139" i="4"/>
  <c r="J111" i="4"/>
  <c r="BK756" i="3"/>
  <c r="BK496" i="3"/>
  <c r="J791" i="2"/>
  <c r="J571" i="2"/>
  <c r="BK357" i="2"/>
  <c r="BK176" i="2"/>
  <c r="J698" i="3"/>
  <c r="J551" i="3"/>
  <c r="BK774" i="2"/>
  <c r="BK554" i="2"/>
  <c r="AS55" i="1"/>
  <c r="J511" i="2"/>
  <c r="J105" i="2"/>
  <c r="BK101" i="4"/>
  <c r="BK742" i="3"/>
  <c r="J566" i="3"/>
  <c r="J146" i="3"/>
  <c r="BK99" i="5"/>
  <c r="BK109" i="4"/>
  <c r="J218" i="3"/>
  <c r="BK153" i="2"/>
  <c r="J138" i="4"/>
  <c r="J687" i="3"/>
  <c r="BK434" i="3"/>
  <c r="BK867" i="2"/>
  <c r="BK757" i="2"/>
  <c r="BK563" i="2"/>
  <c r="J397" i="2"/>
  <c r="J281" i="2"/>
  <c r="J90" i="7"/>
  <c r="J134" i="4"/>
  <c r="J92" i="4"/>
  <c r="J693" i="3"/>
  <c r="BK317" i="3"/>
  <c r="BK870" i="2"/>
  <c r="BK803" i="2"/>
  <c r="J607" i="2"/>
  <c r="J495" i="2"/>
  <c r="J339" i="2"/>
  <c r="BK111" i="2"/>
  <c r="BK115" i="4"/>
  <c r="J710" i="3"/>
  <c r="J564" i="3"/>
  <c r="BK519" i="3"/>
  <c r="J335" i="3"/>
  <c r="J142" i="3"/>
  <c r="BK580" i="2"/>
  <c r="J292" i="2"/>
  <c r="J102" i="6"/>
  <c r="J126" i="4"/>
  <c r="J766" i="3"/>
  <c r="J108" i="8"/>
  <c r="J101" i="7"/>
  <c r="J146" i="4"/>
  <c r="J113" i="4"/>
  <c r="J784" i="3"/>
  <c r="BK642" i="3"/>
  <c r="J515" i="3"/>
  <c r="BK113" i="3"/>
  <c r="BK368" i="2"/>
  <c r="BK110" i="8"/>
  <c r="BK111" i="7"/>
  <c r="BK145" i="4"/>
  <c r="J699" i="3"/>
  <c r="J389" i="3"/>
  <c r="J880" i="2"/>
  <c r="J845" i="2"/>
  <c r="BK548" i="2"/>
  <c r="J337" i="2"/>
  <c r="BK103" i="4"/>
  <c r="J726" i="3"/>
  <c r="BK651" i="3"/>
  <c r="BK105" i="3"/>
  <c r="J112" i="8"/>
  <c r="J94" i="7"/>
  <c r="BK139" i="4"/>
  <c r="BK97" i="4"/>
  <c r="BK480" i="3"/>
  <c r="J135" i="3"/>
  <c r="BK224" i="2"/>
  <c r="J142" i="4"/>
  <c r="J105" i="4"/>
  <c r="BK437" i="3"/>
  <c r="J192" i="3"/>
  <c r="BK727" i="2"/>
  <c r="BK386" i="2"/>
  <c r="J93" i="8"/>
  <c r="BK106" i="5"/>
  <c r="BK127" i="4"/>
  <c r="J768" i="3"/>
  <c r="BK680" i="3"/>
  <c r="J283" i="3"/>
  <c r="BK884" i="2"/>
  <c r="BK809" i="2"/>
  <c r="BK574" i="2"/>
  <c r="BK439" i="2"/>
  <c r="J143" i="2"/>
  <c r="J124" i="4"/>
  <c r="BK678" i="3"/>
  <c r="BK587" i="3"/>
  <c r="J539" i="3"/>
  <c r="BK347" i="3"/>
  <c r="BK192" i="3"/>
  <c r="BK610" i="2"/>
  <c r="J454" i="2"/>
  <c r="J215" i="2"/>
  <c r="BK90" i="7"/>
  <c r="J145" i="4"/>
  <c r="BK96" i="4"/>
  <c r="J585" i="3"/>
  <c r="BK482" i="3"/>
  <c r="J185" i="3"/>
  <c r="J809" i="2"/>
  <c r="BK397" i="2"/>
  <c r="J92" i="8"/>
  <c r="J131" i="4"/>
  <c r="BK666" i="3"/>
  <c r="J496" i="3"/>
  <c r="J309" i="3"/>
  <c r="BK146" i="3"/>
  <c r="J735" i="2"/>
  <c r="BK450" i="2"/>
  <c r="J185" i="2"/>
  <c r="BK115" i="7"/>
  <c r="J153" i="4"/>
  <c r="J148" i="4"/>
  <c r="BK130" i="4"/>
  <c r="BK779" i="3"/>
  <c r="J605" i="3"/>
  <c r="BK647" i="2"/>
  <c r="J566" i="2"/>
  <c r="BK326" i="2"/>
  <c r="J165" i="2"/>
  <c r="J789" i="3"/>
  <c r="BK564" i="3"/>
  <c r="BK330" i="3"/>
  <c r="BK101" i="3"/>
  <c r="BK662" i="2"/>
  <c r="BK508" i="2"/>
  <c r="BK215" i="2"/>
  <c r="P104" i="8" l="1"/>
  <c r="R104" i="8"/>
  <c r="P97" i="8"/>
  <c r="T553" i="2"/>
  <c r="BK865" i="2"/>
  <c r="J865" i="2" s="1"/>
  <c r="J72" i="2" s="1"/>
  <c r="BK96" i="3"/>
  <c r="J96" i="3"/>
  <c r="J65" i="3"/>
  <c r="P456" i="3"/>
  <c r="P514" i="3"/>
  <c r="T514" i="3"/>
  <c r="T767" i="3"/>
  <c r="R390" i="2"/>
  <c r="R869" i="2"/>
  <c r="R868" i="2"/>
  <c r="R96" i="3"/>
  <c r="P390" i="2"/>
  <c r="R94" i="4"/>
  <c r="T110" i="4"/>
  <c r="R129" i="4"/>
  <c r="R89" i="5"/>
  <c r="R88" i="5" s="1"/>
  <c r="R87" i="5" s="1"/>
  <c r="BK390" i="2"/>
  <c r="J390" i="2"/>
  <c r="J68" i="2" s="1"/>
  <c r="T802" i="2"/>
  <c r="P531" i="3"/>
  <c r="R767" i="3"/>
  <c r="R91" i="4"/>
  <c r="R99" i="4"/>
  <c r="T118" i="4"/>
  <c r="R89" i="6"/>
  <c r="R88" i="6" s="1"/>
  <c r="R87" i="6" s="1"/>
  <c r="BK87" i="8"/>
  <c r="J87" i="8"/>
  <c r="J61" i="8" s="1"/>
  <c r="BK100" i="2"/>
  <c r="J100" i="2" s="1"/>
  <c r="J65" i="2" s="1"/>
  <c r="T390" i="2"/>
  <c r="P869" i="2"/>
  <c r="P868" i="2"/>
  <c r="R456" i="3"/>
  <c r="R700" i="3"/>
  <c r="BK94" i="4"/>
  <c r="J94" i="4" s="1"/>
  <c r="J63" i="4" s="1"/>
  <c r="P118" i="4"/>
  <c r="T129" i="4"/>
  <c r="T89" i="7"/>
  <c r="T88" i="7" s="1"/>
  <c r="T87" i="7" s="1"/>
  <c r="P87" i="8"/>
  <c r="P553" i="2"/>
  <c r="R865" i="2"/>
  <c r="T531" i="3"/>
  <c r="BK795" i="3"/>
  <c r="J795" i="3" s="1"/>
  <c r="J72" i="3" s="1"/>
  <c r="P91" i="4"/>
  <c r="R118" i="4"/>
  <c r="T89" i="5"/>
  <c r="T88" i="5" s="1"/>
  <c r="T87" i="5" s="1"/>
  <c r="R100" i="2"/>
  <c r="T356" i="2"/>
  <c r="P380" i="2"/>
  <c r="P99" i="2" s="1"/>
  <c r="P98" i="2" s="1"/>
  <c r="AU56" i="1" s="1"/>
  <c r="BK802" i="2"/>
  <c r="J802" i="2"/>
  <c r="J71" i="2" s="1"/>
  <c r="P865" i="2"/>
  <c r="T456" i="3"/>
  <c r="BK700" i="3"/>
  <c r="J700" i="3" s="1"/>
  <c r="J70" i="3" s="1"/>
  <c r="R795" i="3"/>
  <c r="P94" i="4"/>
  <c r="BK110" i="4"/>
  <c r="J110" i="4"/>
  <c r="J65" i="4" s="1"/>
  <c r="BK141" i="4"/>
  <c r="J141" i="4" s="1"/>
  <c r="J68" i="4" s="1"/>
  <c r="BK89" i="6"/>
  <c r="BK88" i="6"/>
  <c r="J88" i="6" s="1"/>
  <c r="J64" i="6" s="1"/>
  <c r="BK89" i="7"/>
  <c r="BK88" i="7"/>
  <c r="J88" i="7"/>
  <c r="J64" i="7"/>
  <c r="T100" i="2"/>
  <c r="R356" i="2"/>
  <c r="T380" i="2"/>
  <c r="R802" i="2"/>
  <c r="BK531" i="3"/>
  <c r="J531" i="3"/>
  <c r="J69" i="3" s="1"/>
  <c r="BK767" i="3"/>
  <c r="J767" i="3"/>
  <c r="J71" i="3"/>
  <c r="BK99" i="4"/>
  <c r="J99" i="4"/>
  <c r="J64" i="4" s="1"/>
  <c r="R110" i="4"/>
  <c r="R141" i="4"/>
  <c r="BK89" i="5"/>
  <c r="J89" i="5" s="1"/>
  <c r="J65" i="5" s="1"/>
  <c r="T89" i="6"/>
  <c r="T88" i="6" s="1"/>
  <c r="T87" i="6" s="1"/>
  <c r="BK436" i="3"/>
  <c r="J436" i="3"/>
  <c r="J66" i="3"/>
  <c r="T436" i="3"/>
  <c r="T700" i="3"/>
  <c r="T91" i="4"/>
  <c r="T99" i="4"/>
  <c r="P129" i="4"/>
  <c r="P89" i="7"/>
  <c r="P88" i="7" s="1"/>
  <c r="P87" i="7" s="1"/>
  <c r="AU62" i="1" s="1"/>
  <c r="BK97" i="8"/>
  <c r="J97" i="8"/>
  <c r="J62" i="8"/>
  <c r="T97" i="8"/>
  <c r="T104" i="8"/>
  <c r="R109" i="8"/>
  <c r="R553" i="2"/>
  <c r="T869" i="2"/>
  <c r="T868" i="2"/>
  <c r="R531" i="3"/>
  <c r="P795" i="3"/>
  <c r="BK118" i="4"/>
  <c r="J118" i="4"/>
  <c r="J66" i="4"/>
  <c r="BK129" i="4"/>
  <c r="J129" i="4" s="1"/>
  <c r="J67" i="4" s="1"/>
  <c r="P100" i="2"/>
  <c r="BK356" i="2"/>
  <c r="J356" i="2" s="1"/>
  <c r="J66" i="2" s="1"/>
  <c r="P356" i="2"/>
  <c r="BK380" i="2"/>
  <c r="J380" i="2"/>
  <c r="J67" i="2" s="1"/>
  <c r="R380" i="2"/>
  <c r="P802" i="2"/>
  <c r="T865" i="2"/>
  <c r="T96" i="3"/>
  <c r="T95" i="3"/>
  <c r="T94" i="3" s="1"/>
  <c r="P436" i="3"/>
  <c r="R436" i="3"/>
  <c r="BK514" i="3"/>
  <c r="J514" i="3"/>
  <c r="J68" i="3"/>
  <c r="R514" i="3"/>
  <c r="P767" i="3"/>
  <c r="BK91" i="4"/>
  <c r="J91" i="4"/>
  <c r="J62" i="4" s="1"/>
  <c r="P99" i="4"/>
  <c r="P141" i="4"/>
  <c r="P89" i="5"/>
  <c r="P88" i="5"/>
  <c r="P87" i="5"/>
  <c r="AU60" i="1"/>
  <c r="T87" i="8"/>
  <c r="BK104" i="8"/>
  <c r="J104" i="8"/>
  <c r="J63" i="8" s="1"/>
  <c r="P109" i="8"/>
  <c r="BK553" i="2"/>
  <c r="J553" i="2"/>
  <c r="J70" i="2" s="1"/>
  <c r="BK869" i="2"/>
  <c r="J869" i="2"/>
  <c r="J74" i="2"/>
  <c r="P96" i="3"/>
  <c r="P95" i="3"/>
  <c r="P94" i="3" s="1"/>
  <c r="AU57" i="1" s="1"/>
  <c r="BK456" i="3"/>
  <c r="J456" i="3"/>
  <c r="J67" i="3" s="1"/>
  <c r="P700" i="3"/>
  <c r="T795" i="3"/>
  <c r="T94" i="4"/>
  <c r="P110" i="4"/>
  <c r="T141" i="4"/>
  <c r="P89" i="6"/>
  <c r="P88" i="6"/>
  <c r="P87" i="6" s="1"/>
  <c r="AU61" i="1" s="1"/>
  <c r="R89" i="7"/>
  <c r="R88" i="7"/>
  <c r="R87" i="7" s="1"/>
  <c r="R87" i="8"/>
  <c r="R97" i="8"/>
  <c r="BK109" i="8"/>
  <c r="J109" i="8"/>
  <c r="J64" i="8"/>
  <c r="T109" i="8"/>
  <c r="BE176" i="2"/>
  <c r="BE207" i="2"/>
  <c r="BE219" i="2"/>
  <c r="BE272" i="2"/>
  <c r="BE320" i="2"/>
  <c r="BE374" i="2"/>
  <c r="BE487" i="2"/>
  <c r="BE511" i="2"/>
  <c r="BE534" i="2"/>
  <c r="BE573" i="2"/>
  <c r="BE591" i="2"/>
  <c r="BE632" i="2"/>
  <c r="BE727" i="2"/>
  <c r="BE791" i="2"/>
  <c r="J88" i="3"/>
  <c r="BE109" i="3"/>
  <c r="BE149" i="3"/>
  <c r="BE295" i="3"/>
  <c r="BE354" i="3"/>
  <c r="BE471" i="3"/>
  <c r="BE494" i="3"/>
  <c r="BE566" i="3"/>
  <c r="BE594" i="3"/>
  <c r="BE605" i="3"/>
  <c r="BE692" i="3"/>
  <c r="BE699" i="3"/>
  <c r="BE789" i="3"/>
  <c r="BE797" i="3"/>
  <c r="E48" i="4"/>
  <c r="BE92" i="4"/>
  <c r="BE139" i="4"/>
  <c r="F59" i="2"/>
  <c r="BE105" i="2"/>
  <c r="BE121" i="2"/>
  <c r="BE185" i="2"/>
  <c r="BE199" i="2"/>
  <c r="BE210" i="2"/>
  <c r="BE381" i="2"/>
  <c r="BE425" i="2"/>
  <c r="BE445" i="2"/>
  <c r="BE501" i="2"/>
  <c r="BE521" i="2"/>
  <c r="BE548" i="2"/>
  <c r="BE580" i="2"/>
  <c r="BE615" i="2"/>
  <c r="BE629" i="2"/>
  <c r="BE719" i="2"/>
  <c r="BE743" i="2"/>
  <c r="BK547" i="2"/>
  <c r="J547" i="2" s="1"/>
  <c r="J69" i="2" s="1"/>
  <c r="BE113" i="3"/>
  <c r="BE129" i="3"/>
  <c r="BE185" i="3"/>
  <c r="BE218" i="3"/>
  <c r="BE368" i="3"/>
  <c r="BE515" i="3"/>
  <c r="BE553" i="3"/>
  <c r="BE644" i="3"/>
  <c r="BE746" i="3"/>
  <c r="BE766" i="3"/>
  <c r="BE784" i="3"/>
  <c r="BE791" i="3"/>
  <c r="BE97" i="4"/>
  <c r="BE107" i="4"/>
  <c r="BE116" i="4"/>
  <c r="BE97" i="6"/>
  <c r="BE101" i="2"/>
  <c r="BE153" i="2"/>
  <c r="BE170" i="2"/>
  <c r="BE292" i="2"/>
  <c r="BE581" i="2"/>
  <c r="BE596" i="2"/>
  <c r="F59" i="5"/>
  <c r="BE99" i="5"/>
  <c r="BE110" i="5"/>
  <c r="BE101" i="7"/>
  <c r="BE143" i="2"/>
  <c r="BE224" i="2"/>
  <c r="BE346" i="2"/>
  <c r="BE419" i="2"/>
  <c r="BE454" i="2"/>
  <c r="BE469" i="2"/>
  <c r="BE675" i="2"/>
  <c r="BE753" i="2"/>
  <c r="BE97" i="3"/>
  <c r="BE171" i="3"/>
  <c r="BE192" i="3"/>
  <c r="BE283" i="3"/>
  <c r="BE335" i="3"/>
  <c r="BE434" i="3"/>
  <c r="BE480" i="3"/>
  <c r="BE505" i="3"/>
  <c r="BE523" i="3"/>
  <c r="BE573" i="3"/>
  <c r="BE646" i="3"/>
  <c r="BE687" i="3"/>
  <c r="BE726" i="3"/>
  <c r="BE748" i="3"/>
  <c r="BE101" i="4"/>
  <c r="BE114" i="4"/>
  <c r="BE123" i="4"/>
  <c r="BE135" i="4"/>
  <c r="BE144" i="4"/>
  <c r="BE147" i="4"/>
  <c r="BE150" i="4"/>
  <c r="J81" i="6"/>
  <c r="BE97" i="7"/>
  <c r="F82" i="8"/>
  <c r="E50" i="2"/>
  <c r="J92" i="2"/>
  <c r="BE228" i="2"/>
  <c r="BE251" i="2"/>
  <c r="BE337" i="2"/>
  <c r="BE601" i="2"/>
  <c r="BE620" i="2"/>
  <c r="BE809" i="2"/>
  <c r="BE814" i="2"/>
  <c r="BE870" i="2"/>
  <c r="BE105" i="3"/>
  <c r="BE139" i="3"/>
  <c r="BE266" i="3"/>
  <c r="BE421" i="3"/>
  <c r="BE484" i="3"/>
  <c r="BE496" i="3"/>
  <c r="BE598" i="3"/>
  <c r="BE629" i="3"/>
  <c r="BE651" i="3"/>
  <c r="BE674" i="3"/>
  <c r="BE738" i="3"/>
  <c r="BE127" i="4"/>
  <c r="BE131" i="4"/>
  <c r="BE132" i="4"/>
  <c r="BE134" i="4"/>
  <c r="BE154" i="4"/>
  <c r="BE156" i="4"/>
  <c r="BE90" i="5"/>
  <c r="BE95" i="5"/>
  <c r="J81" i="7"/>
  <c r="E48" i="8"/>
  <c r="BE138" i="2"/>
  <c r="BE148" i="2"/>
  <c r="BE254" i="2"/>
  <c r="BE332" i="2"/>
  <c r="BE344" i="2"/>
  <c r="BE368" i="2"/>
  <c r="BE764" i="2"/>
  <c r="BE774" i="2"/>
  <c r="BE780" i="2"/>
  <c r="BE794" i="2"/>
  <c r="E50" i="3"/>
  <c r="BE178" i="3"/>
  <c r="BE317" i="3"/>
  <c r="BE370" i="3"/>
  <c r="BE486" i="3"/>
  <c r="BE527" i="3"/>
  <c r="BE600" i="3"/>
  <c r="BE617" i="3"/>
  <c r="BE647" i="3"/>
  <c r="BE654" i="3"/>
  <c r="BE680" i="3"/>
  <c r="BE693" i="3"/>
  <c r="BE714" i="3"/>
  <c r="BE734" i="3"/>
  <c r="BE752" i="3"/>
  <c r="BE137" i="4"/>
  <c r="BE138" i="4"/>
  <c r="BE153" i="4"/>
  <c r="BE155" i="4"/>
  <c r="BE106" i="5"/>
  <c r="E50" i="6"/>
  <c r="BE165" i="2"/>
  <c r="BE215" i="2"/>
  <c r="BE281" i="2"/>
  <c r="BE386" i="2"/>
  <c r="BE397" i="2"/>
  <c r="BE410" i="2"/>
  <c r="BE450" i="2"/>
  <c r="BE563" i="2"/>
  <c r="BE610" i="2"/>
  <c r="BE635" i="2"/>
  <c r="BE701" i="2"/>
  <c r="BE749" i="2"/>
  <c r="BE757" i="2"/>
  <c r="BE819" i="2"/>
  <c r="BE852" i="2"/>
  <c r="BE856" i="2"/>
  <c r="BE861" i="2"/>
  <c r="BE866" i="2"/>
  <c r="BE867" i="2"/>
  <c r="BE142" i="3"/>
  <c r="BE164" i="3"/>
  <c r="BE342" i="3"/>
  <c r="BE437" i="3"/>
  <c r="BE443" i="3"/>
  <c r="BE539" i="3"/>
  <c r="BE571" i="3"/>
  <c r="BE587" i="3"/>
  <c r="BE592" i="3"/>
  <c r="BE640" i="3"/>
  <c r="BE642" i="3"/>
  <c r="BE660" i="3"/>
  <c r="BE676" i="3"/>
  <c r="BE756" i="3"/>
  <c r="BE95" i="4"/>
  <c r="BE100" i="4"/>
  <c r="BE108" i="4"/>
  <c r="BE112" i="4"/>
  <c r="BE119" i="4"/>
  <c r="BE121" i="4"/>
  <c r="BE136" i="4"/>
  <c r="BE142" i="4"/>
  <c r="J56" i="5"/>
  <c r="BE109" i="6"/>
  <c r="BE104" i="7"/>
  <c r="BE93" i="8"/>
  <c r="BE95" i="8"/>
  <c r="BE115" i="2"/>
  <c r="BE159" i="2"/>
  <c r="BE233" i="2"/>
  <c r="BE297" i="2"/>
  <c r="BE541" i="2"/>
  <c r="BE571" i="2"/>
  <c r="BE607" i="2"/>
  <c r="BE626" i="2"/>
  <c r="BE735" i="2"/>
  <c r="BE769" i="2"/>
  <c r="BE799" i="2"/>
  <c r="BE824" i="2"/>
  <c r="BE831" i="2"/>
  <c r="BE836" i="2"/>
  <c r="BE875" i="2"/>
  <c r="BE880" i="2"/>
  <c r="BE881" i="2"/>
  <c r="BE884" i="2"/>
  <c r="BK883" i="2"/>
  <c r="J883" i="2" s="1"/>
  <c r="J76" i="2" s="1"/>
  <c r="F91" i="3"/>
  <c r="BE101" i="3"/>
  <c r="BE389" i="3"/>
  <c r="BE488" i="3"/>
  <c r="BE532" i="3"/>
  <c r="BE564" i="3"/>
  <c r="BE718" i="3"/>
  <c r="BE730" i="3"/>
  <c r="BE742" i="3"/>
  <c r="BE760" i="3"/>
  <c r="BE102" i="4"/>
  <c r="BE115" i="4"/>
  <c r="BE117" i="4"/>
  <c r="BE122" i="4"/>
  <c r="BE125" i="4"/>
  <c r="BE126" i="4"/>
  <c r="BE130" i="4"/>
  <c r="BE140" i="4"/>
  <c r="BE145" i="4"/>
  <c r="BE149" i="4"/>
  <c r="BE151" i="4"/>
  <c r="BE119" i="7"/>
  <c r="BE92" i="8"/>
  <c r="BK114" i="8"/>
  <c r="J114" i="8"/>
  <c r="J65" i="8"/>
  <c r="BE191" i="2"/>
  <c r="BE240" i="2"/>
  <c r="BE326" i="2"/>
  <c r="BE351" i="2"/>
  <c r="BE431" i="2"/>
  <c r="BE439" i="2"/>
  <c r="BE460" i="2"/>
  <c r="BE478" i="2"/>
  <c r="BE493" i="2"/>
  <c r="BE508" i="2"/>
  <c r="BE574" i="2"/>
  <c r="BE519" i="3"/>
  <c r="BE560" i="3"/>
  <c r="BE585" i="3"/>
  <c r="BE666" i="3"/>
  <c r="BE706" i="3"/>
  <c r="J52" i="4"/>
  <c r="BE93" i="4"/>
  <c r="BE104" i="4"/>
  <c r="BE111" i="4"/>
  <c r="E75" i="5"/>
  <c r="BE106" i="6"/>
  <c r="E75" i="7"/>
  <c r="BE100" i="8"/>
  <c r="BE101" i="8"/>
  <c r="BE647" i="2"/>
  <c r="BE786" i="2"/>
  <c r="BE120" i="3"/>
  <c r="BE135" i="3"/>
  <c r="BE156" i="3"/>
  <c r="BE313" i="3"/>
  <c r="BE551" i="3"/>
  <c r="BE599" i="3"/>
  <c r="BE653" i="3"/>
  <c r="BE662" i="3"/>
  <c r="BE698" i="3"/>
  <c r="BE701" i="3"/>
  <c r="BE768" i="3"/>
  <c r="F55" i="4"/>
  <c r="BE109" i="4"/>
  <c r="BE120" i="4"/>
  <c r="BE152" i="4"/>
  <c r="BE103" i="5"/>
  <c r="F59" i="6"/>
  <c r="BE94" i="6"/>
  <c r="BE102" i="6"/>
  <c r="F84" i="7"/>
  <c r="BE111" i="7"/>
  <c r="J52" i="8"/>
  <c r="BE111" i="2"/>
  <c r="BE129" i="2"/>
  <c r="BE180" i="2"/>
  <c r="BE302" i="2"/>
  <c r="BE366" i="2"/>
  <c r="BE391" i="2"/>
  <c r="BE514" i="2"/>
  <c r="BE531" i="2"/>
  <c r="BE566" i="2"/>
  <c r="BE644" i="2"/>
  <c r="BE688" i="2"/>
  <c r="BE803" i="2"/>
  <c r="BE845" i="2"/>
  <c r="BE117" i="3"/>
  <c r="BE146" i="3"/>
  <c r="BE161" i="3"/>
  <c r="BE205" i="3"/>
  <c r="BE231" i="3"/>
  <c r="BE252" i="3"/>
  <c r="BE286" i="3"/>
  <c r="BE361" i="3"/>
  <c r="BE449" i="3"/>
  <c r="BE453" i="3"/>
  <c r="BE558" i="3"/>
  <c r="BE672" i="3"/>
  <c r="BE678" i="3"/>
  <c r="BE722" i="3"/>
  <c r="BE775" i="3"/>
  <c r="BE779" i="3"/>
  <c r="BE793" i="3"/>
  <c r="BE796" i="3"/>
  <c r="BE105" i="4"/>
  <c r="BE113" i="4"/>
  <c r="BE146" i="4"/>
  <c r="BE148" i="4"/>
  <c r="BE90" i="7"/>
  <c r="BE115" i="7"/>
  <c r="BE122" i="7"/>
  <c r="BE90" i="8"/>
  <c r="BE105" i="8"/>
  <c r="BE106" i="8"/>
  <c r="BE107" i="8"/>
  <c r="BE112" i="8"/>
  <c r="BE115" i="8"/>
  <c r="BB63" i="1"/>
  <c r="BE339" i="2"/>
  <c r="BE357" i="2"/>
  <c r="BE495" i="2"/>
  <c r="BE528" i="2"/>
  <c r="BE554" i="2"/>
  <c r="BE579" i="2"/>
  <c r="BE586" i="2"/>
  <c r="BE641" i="2"/>
  <c r="BE662" i="2"/>
  <c r="BE153" i="3"/>
  <c r="BE244" i="3"/>
  <c r="BE277" i="3"/>
  <c r="BE292" i="3"/>
  <c r="BE306" i="3"/>
  <c r="BE309" i="3"/>
  <c r="BE330" i="3"/>
  <c r="BE347" i="3"/>
  <c r="BE379" i="3"/>
  <c r="BE457" i="3"/>
  <c r="BE482" i="3"/>
  <c r="BE537" i="3"/>
  <c r="BE668" i="3"/>
  <c r="BE682" i="3"/>
  <c r="BE688" i="3"/>
  <c r="BE694" i="3"/>
  <c r="BE710" i="3"/>
  <c r="BE770" i="3"/>
  <c r="BE96" i="4"/>
  <c r="BE98" i="4"/>
  <c r="BE103" i="4"/>
  <c r="BE106" i="4"/>
  <c r="BE124" i="4"/>
  <c r="BE128" i="4"/>
  <c r="BE133" i="4"/>
  <c r="BE143" i="4"/>
  <c r="BE90" i="6"/>
  <c r="BE94" i="7"/>
  <c r="BE108" i="7"/>
  <c r="BE88" i="8"/>
  <c r="BE98" i="8"/>
  <c r="BE102" i="8"/>
  <c r="BE103" i="8"/>
  <c r="BE108" i="8"/>
  <c r="BE110" i="8"/>
  <c r="F37" i="6"/>
  <c r="BB61" i="1" s="1"/>
  <c r="F36" i="5"/>
  <c r="BA60" i="1"/>
  <c r="F37" i="2"/>
  <c r="BB56" i="1" s="1"/>
  <c r="AS54" i="1"/>
  <c r="J36" i="2"/>
  <c r="AW56" i="1"/>
  <c r="F38" i="2"/>
  <c r="BC56" i="1"/>
  <c r="F37" i="7"/>
  <c r="BB62" i="1"/>
  <c r="J34" i="4"/>
  <c r="AW58" i="1" s="1"/>
  <c r="F39" i="3"/>
  <c r="BD57" i="1"/>
  <c r="F36" i="2"/>
  <c r="BA56" i="1"/>
  <c r="F36" i="3"/>
  <c r="BA57" i="1" s="1"/>
  <c r="F39" i="2"/>
  <c r="BD56" i="1"/>
  <c r="F38" i="6"/>
  <c r="BC61" i="1"/>
  <c r="F36" i="4"/>
  <c r="BC58" i="1" s="1"/>
  <c r="F39" i="6"/>
  <c r="BD61" i="1"/>
  <c r="J36" i="5"/>
  <c r="AW60" i="1"/>
  <c r="F39" i="7"/>
  <c r="BD62" i="1" s="1"/>
  <c r="J36" i="7"/>
  <c r="AW62" i="1"/>
  <c r="F37" i="3"/>
  <c r="BB57" i="1"/>
  <c r="F34" i="8"/>
  <c r="BA63" i="1" s="1"/>
  <c r="F39" i="5"/>
  <c r="BD60" i="1"/>
  <c r="F37" i="8"/>
  <c r="BD63" i="1"/>
  <c r="F37" i="4"/>
  <c r="BD58" i="1" s="1"/>
  <c r="F38" i="3"/>
  <c r="BC57" i="1" s="1"/>
  <c r="F37" i="5"/>
  <c r="BB60" i="1"/>
  <c r="J36" i="3"/>
  <c r="AW57" i="1" s="1"/>
  <c r="F35" i="4"/>
  <c r="BB58" i="1"/>
  <c r="F36" i="8"/>
  <c r="BC63" i="1"/>
  <c r="F36" i="7"/>
  <c r="BA62" i="1" s="1"/>
  <c r="F38" i="7"/>
  <c r="BC62" i="1"/>
  <c r="F34" i="4"/>
  <c r="BA58" i="1"/>
  <c r="J36" i="6"/>
  <c r="AW61" i="1" s="1"/>
  <c r="F36" i="6"/>
  <c r="BA61" i="1"/>
  <c r="F38" i="5"/>
  <c r="BC60" i="1"/>
  <c r="J34" i="8"/>
  <c r="AW63" i="1" s="1"/>
  <c r="P86" i="8" l="1"/>
  <c r="P85" i="8"/>
  <c r="AU63" i="1"/>
  <c r="R95" i="3"/>
  <c r="R94" i="3"/>
  <c r="R99" i="2"/>
  <c r="R98" i="2" s="1"/>
  <c r="R86" i="8"/>
  <c r="R85" i="8"/>
  <c r="T99" i="2"/>
  <c r="T98" i="2"/>
  <c r="R90" i="4"/>
  <c r="R89" i="4" s="1"/>
  <c r="R88" i="4" s="1"/>
  <c r="T86" i="8"/>
  <c r="T85" i="8"/>
  <c r="T90" i="4"/>
  <c r="T89" i="4"/>
  <c r="T88" i="4" s="1"/>
  <c r="P90" i="4"/>
  <c r="P89" i="4"/>
  <c r="P88" i="4" s="1"/>
  <c r="AU58" i="1" s="1"/>
  <c r="BK99" i="2"/>
  <c r="J99" i="2" s="1"/>
  <c r="J64" i="2" s="1"/>
  <c r="BK87" i="6"/>
  <c r="J87" i="6"/>
  <c r="J63" i="6"/>
  <c r="BK868" i="2"/>
  <c r="J868" i="2" s="1"/>
  <c r="J73" i="2" s="1"/>
  <c r="BK95" i="3"/>
  <c r="J95" i="3" s="1"/>
  <c r="J64" i="3" s="1"/>
  <c r="BK90" i="4"/>
  <c r="BK89" i="4" s="1"/>
  <c r="J89" i="4" s="1"/>
  <c r="J60" i="4" s="1"/>
  <c r="J89" i="7"/>
  <c r="J65" i="7"/>
  <c r="BK88" i="5"/>
  <c r="J88" i="5" s="1"/>
  <c r="J64" i="5" s="1"/>
  <c r="J89" i="6"/>
  <c r="J65" i="6" s="1"/>
  <c r="BK882" i="2"/>
  <c r="J882" i="2" s="1"/>
  <c r="J75" i="2" s="1"/>
  <c r="BK86" i="8"/>
  <c r="J86" i="8"/>
  <c r="J60" i="8"/>
  <c r="BK87" i="7"/>
  <c r="J87" i="7"/>
  <c r="J63" i="7" s="1"/>
  <c r="J35" i="6"/>
  <c r="AV61" i="1"/>
  <c r="AT61" i="1" s="1"/>
  <c r="F33" i="4"/>
  <c r="AZ58" i="1" s="1"/>
  <c r="BB55" i="1"/>
  <c r="AX55" i="1"/>
  <c r="BA55" i="1"/>
  <c r="AW55" i="1"/>
  <c r="BB59" i="1"/>
  <c r="AX59" i="1"/>
  <c r="F33" i="8"/>
  <c r="AZ63" i="1" s="1"/>
  <c r="J35" i="2"/>
  <c r="AV56" i="1" s="1"/>
  <c r="AT56" i="1" s="1"/>
  <c r="J35" i="5"/>
  <c r="AV60" i="1" s="1"/>
  <c r="AT60" i="1" s="1"/>
  <c r="BC59" i="1"/>
  <c r="AY59" i="1"/>
  <c r="F35" i="6"/>
  <c r="AZ61" i="1"/>
  <c r="AU59" i="1"/>
  <c r="F35" i="7"/>
  <c r="AZ62" i="1"/>
  <c r="BA59" i="1"/>
  <c r="AW59" i="1"/>
  <c r="J33" i="4"/>
  <c r="AV58" i="1" s="1"/>
  <c r="AT58" i="1" s="1"/>
  <c r="BC55" i="1"/>
  <c r="AY55" i="1"/>
  <c r="J33" i="8"/>
  <c r="AV63" i="1"/>
  <c r="AT63" i="1" s="1"/>
  <c r="F35" i="2"/>
  <c r="AZ56" i="1"/>
  <c r="BD55" i="1"/>
  <c r="BD59" i="1"/>
  <c r="F35" i="5"/>
  <c r="AZ60" i="1" s="1"/>
  <c r="J35" i="7"/>
  <c r="AV62" i="1"/>
  <c r="AT62" i="1"/>
  <c r="F35" i="3"/>
  <c r="AZ57" i="1" s="1"/>
  <c r="J35" i="3"/>
  <c r="AV57" i="1" s="1"/>
  <c r="AT57" i="1" s="1"/>
  <c r="AU55" i="1"/>
  <c r="BK98" i="2" l="1"/>
  <c r="J98" i="2" s="1"/>
  <c r="J63" i="2" s="1"/>
  <c r="J90" i="4"/>
  <c r="J61" i="4"/>
  <c r="BK87" i="5"/>
  <c r="J87" i="5"/>
  <c r="J63" i="5"/>
  <c r="BK88" i="4"/>
  <c r="J88" i="4"/>
  <c r="J30" i="4" s="1"/>
  <c r="AG58" i="1" s="1"/>
  <c r="AN58" i="1" s="1"/>
  <c r="BK94" i="3"/>
  <c r="J94" i="3"/>
  <c r="J63" i="3"/>
  <c r="BK85" i="8"/>
  <c r="J85" i="8"/>
  <c r="J59" i="8" s="1"/>
  <c r="BD54" i="1"/>
  <c r="W33" i="1"/>
  <c r="AZ59" i="1"/>
  <c r="AZ54" i="1" s="1"/>
  <c r="W29" i="1" s="1"/>
  <c r="AV59" i="1"/>
  <c r="AT59" i="1"/>
  <c r="J32" i="7"/>
  <c r="AG62" i="1"/>
  <c r="AN62" i="1"/>
  <c r="BB54" i="1"/>
  <c r="AX54" i="1" s="1"/>
  <c r="AU54" i="1"/>
  <c r="AZ55" i="1"/>
  <c r="BC54" i="1"/>
  <c r="AY54" i="1"/>
  <c r="BA54" i="1"/>
  <c r="AW54" i="1"/>
  <c r="AK30" i="1" s="1"/>
  <c r="J32" i="6"/>
  <c r="AG61" i="1" s="1"/>
  <c r="AN61" i="1" s="1"/>
  <c r="J41" i="6" l="1"/>
  <c r="J39" i="4"/>
  <c r="J59" i="4"/>
  <c r="J41" i="7"/>
  <c r="W32" i="1"/>
  <c r="J32" i="2"/>
  <c r="AG56" i="1"/>
  <c r="AN56" i="1" s="1"/>
  <c r="W31" i="1"/>
  <c r="J30" i="8"/>
  <c r="AG63" i="1"/>
  <c r="AN63" i="1"/>
  <c r="W30" i="1"/>
  <c r="AV55" i="1"/>
  <c r="AT55" i="1"/>
  <c r="AV54" i="1"/>
  <c r="AK29" i="1"/>
  <c r="J32" i="3"/>
  <c r="AG57" i="1"/>
  <c r="AN57" i="1" s="1"/>
  <c r="J32" i="5"/>
  <c r="AG60" i="1"/>
  <c r="AN60" i="1"/>
  <c r="J41" i="5" l="1"/>
  <c r="J41" i="3"/>
  <c r="J41" i="2"/>
  <c r="J39" i="8"/>
  <c r="AG55" i="1"/>
  <c r="AG59" i="1"/>
  <c r="AN59" i="1" s="1"/>
  <c r="AT54" i="1"/>
  <c r="AN55" i="1" l="1"/>
  <c r="AG54" i="1"/>
  <c r="AN54" i="1" s="1"/>
  <c r="AK26" i="1" l="1"/>
  <c r="AK35" i="1"/>
</calcChain>
</file>

<file path=xl/sharedStrings.xml><?xml version="1.0" encoding="utf-8"?>
<sst xmlns="http://schemas.openxmlformats.org/spreadsheetml/2006/main" count="19622" uniqueCount="2226">
  <si>
    <t>Export Komplet</t>
  </si>
  <si>
    <t>VZ</t>
  </si>
  <si>
    <t>2.0</t>
  </si>
  <si>
    <t>ZAMOK</t>
  </si>
  <si>
    <t>False</t>
  </si>
  <si>
    <t>{87e844fa-e804-4007-b5ef-98123246bea0}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</si>
  <si>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</si>
  <si>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</si>
  <si>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</si>
  <si>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</si>
  <si>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</si>
  <si>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</si>
  <si>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</si>
  <si>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</si>
  <si>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R21-032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</si>
  <si>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</si>
  <si>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</si>
  <si>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Město Dobříš - stavební úpravy komunikace v ulici Březová</t>
  </si>
  <si>
    <t>KSO:</t>
  </si>
  <si>
    <t>822</t>
  </si>
  <si>
    <t>CC-CZ:</t>
  </si>
  <si>
    <t>2</t>
  </si>
  <si>
    <t>Místo:</t>
  </si>
  <si>
    <t>Dobříš</t>
  </si>
  <si>
    <t>Datum:</t>
  </si>
  <si>
    <t>13. 6. 2021</t>
  </si>
  <si>
    <t>CZ-CPV:</t>
  </si>
  <si>
    <t>45000000-7</t>
  </si>
  <si>
    <t>CZ-CPA:</t>
  </si>
  <si>
    <t>42</t>
  </si>
  <si>
    <t>Zadavatel:</t>
  </si>
  <si>
    <t>IČ:</t>
  </si>
  <si>
    <t>00242098</t>
  </si>
  <si>
    <t>Město Dobříš, Mírové náměstí 119, 263 01 Dobříš</t>
  </si>
  <si>
    <t>DIČ:</t>
  </si>
  <si>
    <t>CZ00242098</t>
  </si>
  <si>
    <t>Uchazeč:</t>
  </si>
  <si>
    <t>Vyplň údaj</t>
  </si>
  <si>
    <t>Projektant:</t>
  </si>
  <si>
    <t>01443780</t>
  </si>
  <si>
    <t>DOPAS s.r.o.</t>
  </si>
  <si>
    <t>CZ01443780</t>
  </si>
  <si>
    <t>True</t>
  </si>
  <si>
    <t>Zpracovatel:</t>
  </si>
  <si>
    <t/>
  </si>
  <si>
    <t>L. Štuller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</si>
  <si>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</si>
  <si>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</si>
  <si>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</si>
  <si>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</si>
  <si>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</si>
  <si>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</si>
  <si>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</si>
  <si>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</si>
  <si>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</si>
  <si>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</si>
  <si>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</si>
  <si>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</si>
  <si>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</si>
  <si>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</si>
  <si>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</si>
  <si>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</si>
  <si>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</si>
  <si>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</si>
  <si>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</si>
  <si>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</si>
  <si>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</si>
  <si>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</si>
  <si>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</si>
  <si>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</si>
  <si>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</si>
  <si>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</si>
  <si>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</si>
  <si>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</si>
  <si>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</si>
  <si>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</si>
  <si>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</si>
  <si>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</si>
  <si>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</si>
  <si>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</si>
  <si>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</si>
  <si>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</si>
  <si>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</si>
  <si>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</si>
  <si>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</si>
  <si>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</si>
  <si>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</si>
  <si>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Komunikace a zpevněné plochy</t>
  </si>
  <si>
    <t>STA</t>
  </si>
  <si>
    <t>1</t>
  </si>
  <si>
    <t>{dc9ca2f4-1281-4a62-a4e0-63dd80a4da49}</t>
  </si>
  <si>
    <t>/</t>
  </si>
  <si>
    <t>SO 101.1</t>
  </si>
  <si>
    <t>Soupis</t>
  </si>
  <si>
    <t>{1ce24c2e-0bb1-4399-8d68-c7325d33c6f5}</t>
  </si>
  <si>
    <t>822 2</t>
  </si>
  <si>
    <t>SO 101.2</t>
  </si>
  <si>
    <t>Kanalizace a odvodnění</t>
  </si>
  <si>
    <t>{98cc9526-55d0-4c94-9645-fe233ced5268}</t>
  </si>
  <si>
    <t>827 21 1</t>
  </si>
  <si>
    <t>SO 401</t>
  </si>
  <si>
    <t>Veřejné osvětlení</t>
  </si>
  <si>
    <t>{b15663d9-0b11-4414-b744-acdb00014e7b}</t>
  </si>
  <si>
    <t>828 75 11</t>
  </si>
  <si>
    <t>SO 900</t>
  </si>
  <si>
    <t>Návrh DIO</t>
  </si>
  <si>
    <t>{5f52c79a-843d-44de-9b1e-a0523a6ecc11}</t>
  </si>
  <si>
    <t>SO 901</t>
  </si>
  <si>
    <t>Dočasná autobusová zastávka Větrník</t>
  </si>
  <si>
    <t>{e8c35682-12e1-4999-9290-2406b73f6dcb}</t>
  </si>
  <si>
    <t>SO 902</t>
  </si>
  <si>
    <t>Objízdná trasa</t>
  </si>
  <si>
    <t>{17582082-640c-48db-8a96-10d5d409d198}</t>
  </si>
  <si>
    <t>SO 903</t>
  </si>
  <si>
    <t>Návrh provizorního DZ pro staveniště</t>
  </si>
  <si>
    <t>{600ef287-6965-4448-ba29-5aa52f3a60f9}</t>
  </si>
  <si>
    <t>VON</t>
  </si>
  <si>
    <t>Vedlejší a ostatní náklady</t>
  </si>
  <si>
    <t>{c412869f-2553-4d96-a40c-9c6436cc6e44}</t>
  </si>
  <si>
    <t>OBR_SILNIČNÍ_150_150</t>
  </si>
  <si>
    <t>Obrubník betonový silniční (nájezdový)150x150 mm</t>
  </si>
  <si>
    <t>m</t>
  </si>
  <si>
    <t>133,97</t>
  </si>
  <si>
    <t>3</t>
  </si>
  <si>
    <t>OBR_SILNIČ_P_150_250</t>
  </si>
  <si>
    <t>Obrubník betonový silniční (přechodový) 150x250 mm</t>
  </si>
  <si>
    <t>44</t>
  </si>
  <si>
    <t>KRYCÍ LIST SOUPISU PRACÍ</t>
  </si>
  <si>
    <t>OBR_SILNIČNÍ_150_250</t>
  </si>
  <si>
    <t>Obrubník betonový silniční 150x250 mm</t>
  </si>
  <si>
    <t>579,15</t>
  </si>
  <si>
    <t>ASF_KOM_SKL_1</t>
  </si>
  <si>
    <t>Konstrukce vozovky komunikace asfaltobetonová - plná skladba tl. 460 mm</t>
  </si>
  <si>
    <t>m2</t>
  </si>
  <si>
    <t>2078,5</t>
  </si>
  <si>
    <t>ASF_KOM_SKL_1_NO</t>
  </si>
  <si>
    <t>Konstrukce vozovky komunikace asfaltobetoný kryt - skladba 1 (napojení přes odskoky) tl. 460 mm</t>
  </si>
  <si>
    <t>78,65</t>
  </si>
  <si>
    <t>CHODNÍK_BET_DL</t>
  </si>
  <si>
    <t>Chodník z betonové dlažby - skladba 3 tl. 240 mm</t>
  </si>
  <si>
    <t>430,5</t>
  </si>
  <si>
    <t>Objekt:</t>
  </si>
  <si>
    <t>CHODNÍK_HM_DL</t>
  </si>
  <si>
    <t>Chodník z betonové hmatné dlažby - skladba 3 tl. 240 mm</t>
  </si>
  <si>
    <t>17</t>
  </si>
  <si>
    <t>SO 101 - Komunikace a zpevněné plochy</t>
  </si>
  <si>
    <t>CHODNÍK_LA</t>
  </si>
  <si>
    <t>Chodník z litého asfaltu (LA) v místě napojení na stáv. asf. kryt - skladba 3A tl. 250 mm</t>
  </si>
  <si>
    <t>8,3</t>
  </si>
  <si>
    <t>Soupis:</t>
  </si>
  <si>
    <t>KAČÍREK</t>
  </si>
  <si>
    <t>Úprava kačírkem tl. 100 mm</t>
  </si>
  <si>
    <t>38,55</t>
  </si>
  <si>
    <t>SO 101.1 - Komunikace a zpevněné plochy</t>
  </si>
  <si>
    <t>VJEZD_a_PS</t>
  </si>
  <si>
    <t>Konstrukce vjezdů a parkovacího pásu z betonové dlažby - skladba 2 tl. 390 mm</t>
  </si>
  <si>
    <t>141</t>
  </si>
  <si>
    <t>VJEZD_HM_DL</t>
  </si>
  <si>
    <t>Konstrukce vjezdu z hmatné betonové dlažby - skladba 2 tl. 390 mm</t>
  </si>
  <si>
    <t>22</t>
  </si>
  <si>
    <t>21121</t>
  </si>
  <si>
    <t>VJEZD_UMĚLÁ_LINIE</t>
  </si>
  <si>
    <t>Konstrukce vjezdu - umělá vodící linie - skladba 2 tl. 390 mm</t>
  </si>
  <si>
    <t>3,95</t>
  </si>
  <si>
    <t>OBR_PARKOVÁ_50_200</t>
  </si>
  <si>
    <t>Obrubník betonový parkový 50x200 mm</t>
  </si>
  <si>
    <t>295,05</t>
  </si>
  <si>
    <t>42.11.10</t>
  </si>
  <si>
    <t>OBR_PARKOVÝ_80_250</t>
  </si>
  <si>
    <t>Obrubník betonový parkový 80x250 mm</t>
  </si>
  <si>
    <t>66,4</t>
  </si>
  <si>
    <t>Z_ROVNÁ</t>
  </si>
  <si>
    <t>Zeleň - trávník rovinatý</t>
  </si>
  <si>
    <t>674</t>
  </si>
  <si>
    <t>Z_SVAH</t>
  </si>
  <si>
    <t>Zeleň - trávník svah</t>
  </si>
  <si>
    <t>124,3</t>
  </si>
  <si>
    <t>PS_PŘEDLÁŽDĚNÍ</t>
  </si>
  <si>
    <t>Konstrukce parkovacího stání - předláždění - částečná skladba tl. 120 mm</t>
  </si>
  <si>
    <t>27,5</t>
  </si>
  <si>
    <t>KRAJ_NEZPEVN</t>
  </si>
  <si>
    <t>Nezpevněná krajnice - štěrkodrť tl. 100 mm</t>
  </si>
  <si>
    <t>25,5</t>
  </si>
  <si>
    <t>ASF_KOM_OBNOVA</t>
  </si>
  <si>
    <t>Konstrukce vozovky komunikace asfaltobetonový kryt - skladba 1 - opr. obrus. a lož. vrstvy tl.110 mm</t>
  </si>
  <si>
    <t>303,85</t>
  </si>
  <si>
    <t>CHODNÍK_BET_DL_PŘEDL</t>
  </si>
  <si>
    <t xml:space="preserve">Chodník z betonové dlažby - částečná skladba 3 tl. 90 mm </t>
  </si>
  <si>
    <t>15,7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</si>
  <si>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</si>
  <si>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</si>
  <si>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</si>
  <si>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</si>
  <si>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</si>
  <si>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</si>
  <si>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</si>
  <si>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</si>
  <si>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</si>
  <si>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</si>
  <si>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</si>
  <si>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</si>
  <si>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</si>
  <si>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</si>
  <si>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</si>
  <si>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</si>
  <si>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</si>
  <si>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</si>
  <si>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</si>
  <si>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</si>
  <si>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</si>
  <si>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</si>
  <si>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</si>
  <si>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</si>
  <si>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</si>
  <si>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</si>
  <si>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</si>
  <si>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</si>
  <si>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</si>
  <si>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</si>
  <si>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</si>
  <si>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</si>
  <si>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</si>
  <si>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</si>
  <si>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</si>
  <si>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111111331</t>
  </si>
  <si>
    <t>Odstranění ruderálního porostu z plochy přes 500 m2 v rovině nebo na svahu do 1:5</t>
  </si>
  <si>
    <t>CS ÚRS 2021 01</t>
  </si>
  <si>
    <t>4</t>
  </si>
  <si>
    <t>193144753</t>
  </si>
  <si>
    <t>VV</t>
  </si>
  <si>
    <t>D1_2_Situace</t>
  </si>
  <si>
    <t>1283,000</t>
  </si>
  <si>
    <t>Součet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</si>
  <si>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</si>
  <si>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</si>
  <si>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-1777548398</t>
  </si>
  <si>
    <t>chodník + vjezd z betonové dlažby</t>
  </si>
  <si>
    <t>41,000+39,700</t>
  </si>
  <si>
    <t>Mezisoučet " chodník + vjezd (bet. dlažba)</t>
  </si>
  <si>
    <t>113107111</t>
  </si>
  <si>
    <t>Odstranění podkladů nebo krytů ručně s přemístěním hmot na skládku na vzdálenost do 3 m nebo s naložením na dopravní prostředek z kameniva těženého, o tl. vrstvy do 100 mm</t>
  </si>
  <si>
    <t>-1713088903</t>
  </si>
  <si>
    <t>31,100 " KAČÍREK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</si>
  <si>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</si>
  <si>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</si>
  <si>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487036269</t>
  </si>
  <si>
    <t>původní asfalt. komunikace</t>
  </si>
  <si>
    <t>2257,920+98,630 " podkladní vrstva drc. kameniva</t>
  </si>
  <si>
    <t>-303,810 " odpočet frézované části</t>
  </si>
  <si>
    <t>5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</si>
  <si>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</si>
  <si>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</si>
  <si>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-81142887</t>
  </si>
  <si>
    <t>2257,920+98,630 " obrusná asfaltová vrstva</t>
  </si>
  <si>
    <t>2257,920+98,630 " ložná asfaltová vrstva</t>
  </si>
  <si>
    <t>6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</si>
  <si>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</si>
  <si>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</si>
  <si>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1369933133</t>
  </si>
  <si>
    <t>chodník + vjezd z asfaltu</t>
  </si>
  <si>
    <t>10,550</t>
  </si>
  <si>
    <t>Mezisoučet " chodník + vjezd (asfalt)</t>
  </si>
  <si>
    <t>7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</si>
  <si>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</si>
  <si>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</si>
  <si>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1309381287</t>
  </si>
  <si>
    <t>10,550 " podkladní vrstva SC 8/10</t>
  </si>
  <si>
    <t>8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</si>
  <si>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</si>
  <si>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</si>
  <si>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-106657246</t>
  </si>
  <si>
    <t>10,550 " obrusná vrstva</t>
  </si>
  <si>
    <t>9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</si>
  <si>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</si>
  <si>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</si>
  <si>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459189963</t>
  </si>
  <si>
    <t>10,550 " ložná vrstva</t>
  </si>
  <si>
    <t>10</t>
  </si>
  <si>
    <t>113154124</t>
  </si>
  <si>
    <t>Frézování živičného podkladu nebo krytu s naložením na dopravní prostředek plochy do 500 m2 bez překážek v trase pruhu šířky přes 0,5 m do 1 m, tloušťky vrstvy 100 mm</t>
  </si>
  <si>
    <t>2121665046</t>
  </si>
  <si>
    <t>původní asfalt. komunikace - výměna obrusné + ložné vrstvy</t>
  </si>
  <si>
    <t>303,810 " obrusná vrstva</t>
  </si>
  <si>
    <t>303,810 " ložná vrstva</t>
  </si>
  <si>
    <t>11</t>
  </si>
  <si>
    <t>113202111</t>
  </si>
  <si>
    <t>Vytrhání obrub s vybouráním lože, s přemístěním hmot na skládku na vzdálenost do 3 m nebo s naložením na dopravní prostředek z krajníků nebo obrubníků stojatých</t>
  </si>
  <si>
    <t>-361947343</t>
  </si>
  <si>
    <t>P</t>
  </si>
  <si>
    <t>Poznámka k položce:_x000D_
materiál bude odvezen a uložen do skladu objednatele dle jeho propozic</t>
  </si>
  <si>
    <t>39,000+5,350 " krajník</t>
  </si>
  <si>
    <t>2,100+1,800+28,650+12,200+4,650+7,000+8,250+7,350+4,100+4,100 " bet. obrubník š. 15 cm</t>
  </si>
  <si>
    <t>12</t>
  </si>
  <si>
    <t>113204111</t>
  </si>
  <si>
    <t>Vytrhání obrub s vybouráním lože, s přemístěním hmot na skládku na vzdálenost do 3 m nebo s naložením na dopravní prostředek záhonových</t>
  </si>
  <si>
    <t>1303367457</t>
  </si>
  <si>
    <t>8,800+9,300+6,100 " bet. obruba š. 50 mm</t>
  </si>
  <si>
    <t>13</t>
  </si>
  <si>
    <t>121151123</t>
  </si>
  <si>
    <t>Sejmutí ornice strojně při souvislé ploše přes 500 m2, tl. vrstvy do 200 mm</t>
  </si>
  <si>
    <t>53556949</t>
  </si>
  <si>
    <t>Poznámka k položce:_x000D_
část sejmuté ornice bude ponechána na staveništi pro provádění ČTÚ a SADOVVÝCH ÚPRAV (v rozsahu 674 m2 + 124,300 m2 = 159,660 m3)_x000D_
přebytečná ornice bude odvezena na deponii/skládku ornice dle dispozice objednatele</t>
  </si>
  <si>
    <t>orniční vrstva</t>
  </si>
  <si>
    <t>14</t>
  </si>
  <si>
    <t>122452204</t>
  </si>
  <si>
    <t>Odkopávky a prokopávky nezapažené pro silnice a dálnice strojně v hornině třídy těžitelnosti II přes 100 do 500 m3</t>
  </si>
  <si>
    <t>m3</t>
  </si>
  <si>
    <t>-1400792031</t>
  </si>
  <si>
    <t>321,650*0,460 " nezpevněná krajnice</t>
  </si>
  <si>
    <t>122552204</t>
  </si>
  <si>
    <t>Odkopávky a prokopávky nezapažené pro silnice a dálnice strojně v hornině třídy těžitelnosti III přes 100 do 500 m3</t>
  </si>
  <si>
    <t>-710691237</t>
  </si>
  <si>
    <t>VV viz. 181152302</t>
  </si>
  <si>
    <t>vyrovnání pláně po odstranění původních vrstev - průměrná tl. 100 mm v celkové ploše</t>
  </si>
  <si>
    <t>3305,445*0,100</t>
  </si>
  <si>
    <t>16</t>
  </si>
  <si>
    <t>132153301</t>
  </si>
  <si>
    <t>Hloubení rýh pro drény rýhovačem ve sklonu terénu do 15° v jakémkoliv množství, s úpravou do předepsaného spádu, v suchu, mokru i ve vodě sběrné i svodné DN do 200 v horninách třídy těžitelnosti I a II, skupiny 1 až 4 hloubky do 1 m</t>
  </si>
  <si>
    <t>325030562</t>
  </si>
  <si>
    <t>D1_4_Vzorové_příčné_řezy_a_detail_napojení</t>
  </si>
  <si>
    <t>D1_9_Situace_odvodnění</t>
  </si>
  <si>
    <t>odvodnění pláně</t>
  </si>
  <si>
    <t>87,700+79,800+69,700+74,300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</si>
  <si>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</si>
  <si>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</si>
  <si>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704658647</t>
  </si>
  <si>
    <t>ornice pro ČTÚ + SADOVÉ ÚPRAVY</t>
  </si>
  <si>
    <t>159,660</t>
  </si>
  <si>
    <t>Mezisoučet " na staveništní deponii</t>
  </si>
  <si>
    <t>Mezisoučet " ze staveništní deponie</t>
  </si>
  <si>
    <t>18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</si>
  <si>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</si>
  <si>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</si>
  <si>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1763473810</t>
  </si>
  <si>
    <t>výkopek pro zásypy a násypy</t>
  </si>
  <si>
    <t>42,551</t>
  </si>
  <si>
    <t>19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</si>
  <si>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</si>
  <si>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</si>
  <si>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-602414800</t>
  </si>
  <si>
    <t>1283,000*0,200-159,660 " přebytečná ornice</t>
  </si>
  <si>
    <t>20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</si>
  <si>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</si>
  <si>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</si>
  <si>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430863037</t>
  </si>
  <si>
    <t>Poznámka k položce:_x000D_
celková odvozová vzdálenost 20 km</t>
  </si>
  <si>
    <t>VV viz. 162751117</t>
  </si>
  <si>
    <t>96,940</t>
  </si>
  <si>
    <t>96,94*10 'Přepočtené koeficientem množství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</si>
  <si>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</si>
  <si>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</si>
  <si>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-1208572597</t>
  </si>
  <si>
    <t>147,959 " nezpevněná krajnice</t>
  </si>
  <si>
    <t>-42,551 " výkopek pro zpětný zásyp a/nebo násyp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</si>
  <si>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</si>
  <si>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</si>
  <si>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353947749</t>
  </si>
  <si>
    <t>VV viz. 162751137</t>
  </si>
  <si>
    <t>105,408</t>
  </si>
  <si>
    <t>105,408*10 'Přepočtené koeficientem množství</t>
  </si>
  <si>
    <t>23</t>
  </si>
  <si>
    <t>162751157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</si>
  <si>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</si>
  <si>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-1596580612</t>
  </si>
  <si>
    <t>330,545 " odkopávky silnice</t>
  </si>
  <si>
    <t>74,329 " výkop drenáže</t>
  </si>
  <si>
    <t>24</t>
  </si>
  <si>
    <t>162751159</t>
  </si>
  <si>
    <t>Vodorovné přemístění výkopku nebo sypaniny po suchu na obvyklém dopravním prostředku, bez naložení výkopku, avšak se složením bez rozhrnutí z horniny třídy těžitelnosti III skupiny 6 a 7 na vzdálenost Příplatek k ceně za každých dalších i započatých 1 000 m</t>
  </si>
  <si>
    <t>-159757308</t>
  </si>
  <si>
    <t>VV viz. 162751157</t>
  </si>
  <si>
    <t>404,874</t>
  </si>
  <si>
    <t>404,874*10 'Přepočtené koeficientem množství</t>
  </si>
  <si>
    <t>25</t>
  </si>
  <si>
    <t>167151111</t>
  </si>
  <si>
    <t>Nakládání, skládání a překládání neulehlého výkopku nebo sypaniny strojně nakládání, množství přes 100 m3, z hornin třídy těžitelnosti I, skupiny 1 až 3</t>
  </si>
  <si>
    <t>-558518944</t>
  </si>
  <si>
    <t>26</t>
  </si>
  <si>
    <t>171111103</t>
  </si>
  <si>
    <t>Uložení sypanin do násypů ručně s rozprostřením sypaniny ve vrstvách a s hrubým urovnáním zhutněných z hornin soudržných jakékoliv třídy těžitelnosti</t>
  </si>
  <si>
    <t>69384561</t>
  </si>
  <si>
    <t>D1_8_Opěrný_prvek</t>
  </si>
  <si>
    <t>(1,960+19,450+14,560)*((0,225*0,225)/2) " viz. detail B (dosypání zeminou paty bet. palisády)</t>
  </si>
  <si>
    <t>Mezisoučet " opěrný prvek (bet. palisáda)</t>
  </si>
  <si>
    <t>D1_7_Situace_obrub</t>
  </si>
  <si>
    <t>dosypání zeminou za obrubou</t>
  </si>
  <si>
    <t>OBR_SILNIČNÍ_150_150*((0,350+0,200)/2*0,200)</t>
  </si>
  <si>
    <t>OBR_SILNIČ_P_150_250*((0,350+0,200)/2*0,200)</t>
  </si>
  <si>
    <t>OBR_SILNIČNÍ_150_250*((0,350+0,200)/2*0,200)</t>
  </si>
  <si>
    <t>Mezisoučet " silniční bet. obruba</t>
  </si>
  <si>
    <t>27</t>
  </si>
  <si>
    <t>171111109</t>
  </si>
  <si>
    <t>Uložení sypanin do násypů ručně Příplatek k ceně za prohození sypaniny sítem</t>
  </si>
  <si>
    <t>358996641</t>
  </si>
  <si>
    <t>VV viz. 171111103</t>
  </si>
  <si>
    <t>28</t>
  </si>
  <si>
    <t>171152501</t>
  </si>
  <si>
    <t>Zhutnění podloží pod násypy z rostlé horniny třídy těžitelnosti I a II, skupiny 1 až 4 z hornin soudružných a nesoudržných</t>
  </si>
  <si>
    <t>-839645352</t>
  </si>
  <si>
    <t>OBR_PARKOVÁ_50_200*0,300</t>
  </si>
  <si>
    <t>OBR_PARKOVÝ_80_250*0,300</t>
  </si>
  <si>
    <t>OBR_SILNIČ_P_150_250*0,500</t>
  </si>
  <si>
    <t>OBR_SILNIČNÍ_150_150*0,500</t>
  </si>
  <si>
    <t>OBR_SILNIČNÍ_150_250*0,500</t>
  </si>
  <si>
    <t>29</t>
  </si>
  <si>
    <t>171201231</t>
  </si>
  <si>
    <t>Poplatek za uložení stavebního odpadu na recyklační skládce (skládkovné) zeminy a kamení zatříděného do Katalogu odpadů pod kódem 17 05 04</t>
  </si>
  <si>
    <t>t</t>
  </si>
  <si>
    <t>422440173</t>
  </si>
  <si>
    <t>Poznámka k položce:_x000D_
objemová hmotnost výkopku 1750 kg/m3</t>
  </si>
  <si>
    <t>Mezisoučet " trvalá skládka</t>
  </si>
  <si>
    <t>510,282*1,75 'Přepočtené koeficientem množství</t>
  </si>
  <si>
    <t>30</t>
  </si>
  <si>
    <t>171251201</t>
  </si>
  <si>
    <t>Uložení sypaniny na skládky nebo meziskládky bez hutnění s upravením uložené sypaniny do předepsaného tvaru</t>
  </si>
  <si>
    <t>-1951850666</t>
  </si>
  <si>
    <t>159,660 " ornice pro ČTÚ a SADOVÉ ÚPRAVY</t>
  </si>
  <si>
    <t>42,551 " výkopek pro zpětné zásypy a/nebo násypy</t>
  </si>
  <si>
    <t>Mezisoučet " staveništní deponie</t>
  </si>
  <si>
    <t>31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</si>
  <si>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</si>
  <si>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</si>
  <si>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1709269579</t>
  </si>
  <si>
    <t>32</t>
  </si>
  <si>
    <t>181111112</t>
  </si>
  <si>
    <t>Plošná úprava terénu v zemině skupiny 1 až 4 s urovnáním povrchu bez doplnění ornice souvislé plochy do 500 m2 při nerovnostech terénu přes 50 do 100 mm na svahu přes 1:5 do 1:2</t>
  </si>
  <si>
    <t>121198352</t>
  </si>
  <si>
    <t>33</t>
  </si>
  <si>
    <t>181152302</t>
  </si>
  <si>
    <t>Úprava pláně na stavbách silnic a dálnic strojně v zářezech mimo skalních se zhutněním</t>
  </si>
  <si>
    <t>-1519443276</t>
  </si>
  <si>
    <t>34</t>
  </si>
  <si>
    <t>181311103</t>
  </si>
  <si>
    <t>Rozprostření a urovnání ornice v rovině nebo ve svahu sklonu do 1:5 ručně při souvislé ploše, tl. vrstvy do 200 mm</t>
  </si>
  <si>
    <t>-1303856584</t>
  </si>
  <si>
    <t>podíl 60% plochy ručně a 40% plochy strojně</t>
  </si>
  <si>
    <t>Z_ROVNÁ*60/100</t>
  </si>
  <si>
    <t>35</t>
  </si>
  <si>
    <t>181351003</t>
  </si>
  <si>
    <t>Rozprostření a urovnání ornice v rovině nebo ve svahu sklonu do 1:5 strojně při souvislé ploše do 100 m2, tl. vrstvy do 200 mm</t>
  </si>
  <si>
    <t>457763521</t>
  </si>
  <si>
    <t>Z_ROVNÁ*40/100</t>
  </si>
  <si>
    <t>36</t>
  </si>
  <si>
    <t>181411141</t>
  </si>
  <si>
    <t>Založení trávníku na půdě předem připravené plochy do 1000 m2 výsevem včetně utažení parterového v rovině nebo na svahu do 1:5</t>
  </si>
  <si>
    <t>-2123228905</t>
  </si>
  <si>
    <t>37</t>
  </si>
  <si>
    <t>M</t>
  </si>
  <si>
    <t>00572472</t>
  </si>
  <si>
    <t>osivo směs travní krajinná-rovinná</t>
  </si>
  <si>
    <t>kg</t>
  </si>
  <si>
    <t>-255187811</t>
  </si>
  <si>
    <t>674*0,035 'Přepočtené koeficientem množství</t>
  </si>
  <si>
    <t>38</t>
  </si>
  <si>
    <t>181411142</t>
  </si>
  <si>
    <t>Založení trávníku na půdě předem připravené plochy do 1000 m2 výsevem včetně utažení parterového na svahu přes 1:5 do 1:2</t>
  </si>
  <si>
    <t>-820522610</t>
  </si>
  <si>
    <t>39</t>
  </si>
  <si>
    <t>00572474</t>
  </si>
  <si>
    <t>osivo směs travní krajinná-svahová</t>
  </si>
  <si>
    <t>-1612096539</t>
  </si>
  <si>
    <t>124,3*0,035 'Přepočtené koeficientem množství</t>
  </si>
  <si>
    <t>40</t>
  </si>
  <si>
    <t>182111121</t>
  </si>
  <si>
    <t>Svahování trvalých svahů do projektovaných profilů ručně s potřebným přemístěním výkopku při svahování v zářezech v hornině třídy těžitelnosti I skupiny 1 až 2</t>
  </si>
  <si>
    <t>804737048</t>
  </si>
  <si>
    <t>41</t>
  </si>
  <si>
    <t>182311123</t>
  </si>
  <si>
    <t>Rozprostření a urovnání ornice ve svahu sklonu přes 1:5 ručně při souvislé ploše, tl. vrstvy do 200 mm</t>
  </si>
  <si>
    <t>-1780264730</t>
  </si>
  <si>
    <t>Zakládání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</si>
  <si>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</si>
  <si>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</si>
  <si>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1957867821</t>
  </si>
  <si>
    <t>odvodnění pláně; šířka 400 mm a min. hloubka 400 mm + 0,5% spád potrubí</t>
  </si>
  <si>
    <t>87,700*(0,400*2+0,620*2)</t>
  </si>
  <si>
    <t>79,800*(0,400*2+0,600*2)</t>
  </si>
  <si>
    <t>69,700*(0,400*2+0,570*2)</t>
  </si>
  <si>
    <t>74,300*(0,400*2+0,590*2)</t>
  </si>
  <si>
    <t>43</t>
  </si>
  <si>
    <t>69311068</t>
  </si>
  <si>
    <t>geotextilie netkaná separační, ochranná, filtrační, drenážní PP 300g/m2</t>
  </si>
  <si>
    <t>-760482002</t>
  </si>
  <si>
    <t>620,84*1,1845 'Přepočtené koeficientem množství</t>
  </si>
  <si>
    <t>212752402</t>
  </si>
  <si>
    <t>Trativody z drenážních trubek pro liniové stavby a komunikace se zřízením štěrkového lože pod trubky a s jejich obsypem v otevřeném výkopu trubka korugovaná sendvičová PE-HD SN 8 celoperforovaná 360° DN 150</t>
  </si>
  <si>
    <t>2087725973</t>
  </si>
  <si>
    <t>45</t>
  </si>
  <si>
    <t>212972113</t>
  </si>
  <si>
    <t>Opláštění drenážních trub filtrační textilií DN 160</t>
  </si>
  <si>
    <t>-797886758</t>
  </si>
  <si>
    <t>Svislé a kompletní konstrukce</t>
  </si>
  <si>
    <t>46</t>
  </si>
  <si>
    <t>339921131</t>
  </si>
  <si>
    <t>Osazování palisád betonových v řadě se zabetonováním výšky palisády do 500 mm</t>
  </si>
  <si>
    <t>1374623812</t>
  </si>
  <si>
    <t>Poznámka k položce:_x000D_
lože z betonu C 25/30 XF2 (viz. detail B výkr. D1_8)</t>
  </si>
  <si>
    <t>1,960+19,450+14,560 " š. 120 mm</t>
  </si>
  <si>
    <t>47</t>
  </si>
  <si>
    <t>592284.1</t>
  </si>
  <si>
    <t>palisáda betonová šadá 180x120x400 mm</t>
  </si>
  <si>
    <t>kus</t>
  </si>
  <si>
    <t>-1501066151</t>
  </si>
  <si>
    <t>VV viz. 339921131</t>
  </si>
  <si>
    <t>35,970*5,6 " 5,6 ks/bm</t>
  </si>
  <si>
    <t>201,432*1,02 'Přepočtené koeficientem množství</t>
  </si>
  <si>
    <t>Komunikace pozemní</t>
  </si>
  <si>
    <t>48</t>
  </si>
  <si>
    <t>564841111</t>
  </si>
  <si>
    <t>Podklad ze štěrkodrti ŠD s rozprostřením a zhutněním, po zhutnění tl. 120 mm</t>
  </si>
  <si>
    <t>856719673</t>
  </si>
  <si>
    <t>Mezisoučet " Chodník LA - skladba 3A</t>
  </si>
  <si>
    <t>49</t>
  </si>
  <si>
    <t>564851111</t>
  </si>
  <si>
    <t>Podklad ze štěrkodrti ŠD s rozprostřením a zhutněním, po zhutnění tl. 150 mm</t>
  </si>
  <si>
    <t>-2020624365</t>
  </si>
  <si>
    <t>Mezisoučet " Vjezdy a parkovací stání - skladba 2</t>
  </si>
  <si>
    <t>Mezisoučet " chodník - skladba 3</t>
  </si>
  <si>
    <t>50</t>
  </si>
  <si>
    <t>564861111</t>
  </si>
  <si>
    <t>Podklad ze štěrkodrti ŠD s rozprostřením a zhutněním, po zhutnění tl. 200 mm</t>
  </si>
  <si>
    <t>-1480129920</t>
  </si>
  <si>
    <t>51</t>
  </si>
  <si>
    <t>566301111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</si>
  <si>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0,04 do 0,06 m3/m2</t>
  </si>
  <si>
    <t>-2027273946</t>
  </si>
  <si>
    <t>52</t>
  </si>
  <si>
    <t>567122.R01</t>
  </si>
  <si>
    <t>Podklad ze směsi stmelené cementem SC bez dilatačních spár, s rozprostřením a zhutněním SC C 8/10 (KSC I), po zhutnění tl. 100 mm</t>
  </si>
  <si>
    <t>bez CS</t>
  </si>
  <si>
    <t>-1402803759</t>
  </si>
  <si>
    <t>53</t>
  </si>
  <si>
    <t>567122111</t>
  </si>
  <si>
    <t>Podklad ze směsi stmelené cementem SC bez dilatačních spár, s rozprostřením a zhutněním SC C 8/10 (KSC I), po zhutnění tl. 120 mm</t>
  </si>
  <si>
    <t>-90120799</t>
  </si>
  <si>
    <t>54</t>
  </si>
  <si>
    <t>567122114</t>
  </si>
  <si>
    <t>Podklad ze směsi stmelené cementem SC bez dilatačních spár, s rozprostřením a zhutněním SC C 8/10 (KSC I), po zhutnění tl. 150 mm</t>
  </si>
  <si>
    <t>-405137781</t>
  </si>
  <si>
    <t>55</t>
  </si>
  <si>
    <t>569831111</t>
  </si>
  <si>
    <t>Zpevnění krajnic nebo komunikací pro pěší s rozprostřením a zhutněním, po zhutnění štěrkodrtí tl. 100 mm</t>
  </si>
  <si>
    <t>-2095382297</t>
  </si>
  <si>
    <t>56</t>
  </si>
  <si>
    <t>571908111</t>
  </si>
  <si>
    <t>Kryt vymývaným dekoračním kamenivem (kačírkem) tl. 100 mm</t>
  </si>
  <si>
    <t>-1362697499</t>
  </si>
  <si>
    <t>57</t>
  </si>
  <si>
    <t>573111112</t>
  </si>
  <si>
    <t>Postřik infiltrační PI z asfaltu silničního s posypem kamenivem, v množství 1,00 kg/m2</t>
  </si>
  <si>
    <t>-589727949</t>
  </si>
  <si>
    <t>58</t>
  </si>
  <si>
    <t>573211107</t>
  </si>
  <si>
    <t>Postřik spojovací PS bez posypu kamenivem z asfaltu silničního, v množství 0,30 kg/m2</t>
  </si>
  <si>
    <t>-1170270557</t>
  </si>
  <si>
    <t>Mezisoučet " Komunikace asfaltobetonová - skladba 1 (plná skladba)</t>
  </si>
  <si>
    <t>ASF_KOM_OBNOVA*2</t>
  </si>
  <si>
    <t>Mezisoučet " komunikace asfaltobetonová - skladba 1 (obnova obrusné a ložné vrstvy)</t>
  </si>
  <si>
    <t>59</t>
  </si>
  <si>
    <t>577134111</t>
  </si>
  <si>
    <t>Asfaltový beton vrstva obrusná ACO 11 (ABS) s rozprostřením a se zhutněním z nemodifikovaného asfaltu v pruhu šířky do 3 m tř. I, po zhutnění tl. 40 mm</t>
  </si>
  <si>
    <t>1207825082</t>
  </si>
  <si>
    <t>60</t>
  </si>
  <si>
    <t>577165112</t>
  </si>
  <si>
    <t>Asfaltový beton vrstva ložní ACL 16 (ABH) s rozprostřením a zhutněním z nemodifikovaného asfaltu v pruhu šířky do 3 m, po zhutnění tl. 70 mm</t>
  </si>
  <si>
    <t>-2130569749</t>
  </si>
  <si>
    <t>61</t>
  </si>
  <si>
    <t>578143113</t>
  </si>
  <si>
    <t>Litý asfalt MA 11 (LAS) s rozprostřením z nemodifikovaného asfaltu v pruhu šířky do 3 m tl. 40 mm</t>
  </si>
  <si>
    <t>-958995079</t>
  </si>
  <si>
    <t>62</t>
  </si>
  <si>
    <t>62821109</t>
  </si>
  <si>
    <t>asfaltový pás separační s krycí vrstvou tl do 1,0mm, typu R</t>
  </si>
  <si>
    <t>496673350</t>
  </si>
  <si>
    <t>8,3*1,165 'Přepočtené koeficientem množství</t>
  </si>
  <si>
    <t>63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</si>
  <si>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</si>
  <si>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</si>
  <si>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1707556663</t>
  </si>
  <si>
    <t>64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</si>
  <si>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</si>
  <si>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</si>
  <si>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1766030039</t>
  </si>
  <si>
    <t>65</t>
  </si>
  <si>
    <t>59245018</t>
  </si>
  <si>
    <t>dlažba tvar obdélník betonová 200x100x60mm přírodní</t>
  </si>
  <si>
    <t>-943493798</t>
  </si>
  <si>
    <t>430,5*1,01 'Přepočtené koeficientem množství</t>
  </si>
  <si>
    <t>66</t>
  </si>
  <si>
    <t>59245006</t>
  </si>
  <si>
    <t>dlažba tvar obdélník betonová pro nevidomé 200x100x60mm barevná</t>
  </si>
  <si>
    <t>1887386469</t>
  </si>
  <si>
    <t>17*1,01 'Přepočtené koeficientem množství</t>
  </si>
  <si>
    <t>67</t>
  </si>
  <si>
    <t>596211114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</si>
  <si>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</si>
  <si>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1952905314</t>
  </si>
  <si>
    <t>68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</si>
  <si>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</si>
  <si>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</si>
  <si>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-407677992</t>
  </si>
  <si>
    <t>69</t>
  </si>
  <si>
    <t>59245213</t>
  </si>
  <si>
    <t>dlažba zámková tvaru I 196x161x80mm přírodní</t>
  </si>
  <si>
    <t>1646339295</t>
  </si>
  <si>
    <t>141*1,03 'Přepočtené koeficientem množství</t>
  </si>
  <si>
    <t>70</t>
  </si>
  <si>
    <t>59245224</t>
  </si>
  <si>
    <t>dlažba zámková tvaru I základní pro nevidomé 196x161x80mm barevná</t>
  </si>
  <si>
    <t>-702741417</t>
  </si>
  <si>
    <t>22*1,03 'Přepočtené koeficientem množství</t>
  </si>
  <si>
    <t>71</t>
  </si>
  <si>
    <t>596212214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</si>
  <si>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Příplatek k cenám za dlažbu z prvků dvou barev</t>
  </si>
  <si>
    <t>784484613</t>
  </si>
  <si>
    <t>72</t>
  </si>
  <si>
    <t>596412210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</si>
  <si>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</si>
  <si>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-540786804</t>
  </si>
  <si>
    <t>Trubní vedení</t>
  </si>
  <si>
    <t>73</t>
  </si>
  <si>
    <t>899431111</t>
  </si>
  <si>
    <t>Výšková úprava uličního vstupu nebo vpusti do 200 mm zvýšením krycího hrnce, šoupěte nebo hydrantu bez úpravy armatur</t>
  </si>
  <si>
    <t>-2116360343</t>
  </si>
  <si>
    <t>1,000*7 " Š-vodovodní</t>
  </si>
  <si>
    <t>1,000*1 " H-vodovodní</t>
  </si>
  <si>
    <t>Ostatní konstrukce a práce, bourání</t>
  </si>
  <si>
    <t>74</t>
  </si>
  <si>
    <t>913921131</t>
  </si>
  <si>
    <t>Dočasné omezení platnosti základní dopravní značky zakrytí značky</t>
  </si>
  <si>
    <t>-1382804803</t>
  </si>
  <si>
    <t>D1_6_Situace_dopravního_značení</t>
  </si>
  <si>
    <t>stávající ponechané SDZ</t>
  </si>
  <si>
    <t>1,000 " P4</t>
  </si>
  <si>
    <t>1,000 " IP6</t>
  </si>
  <si>
    <t>1,000 " P6</t>
  </si>
  <si>
    <t>1,000 " P2</t>
  </si>
  <si>
    <t>1,00+1,000 " P2+E2b</t>
  </si>
  <si>
    <t>75</t>
  </si>
  <si>
    <t>913921132</t>
  </si>
  <si>
    <t>Dočasné omezení platnosti základní dopravní značky odkrytí značky</t>
  </si>
  <si>
    <t>1541373241</t>
  </si>
  <si>
    <t>VV viz. 913921131</t>
  </si>
  <si>
    <t>6,000</t>
  </si>
  <si>
    <t>76</t>
  </si>
  <si>
    <t>914111111</t>
  </si>
  <si>
    <t>Montáž svislé dopravní značky základní velikosti do 1 m2 objímkami na sloupky nebo konzoly</t>
  </si>
  <si>
    <t>155781017</t>
  </si>
  <si>
    <t>nové SDZ</t>
  </si>
  <si>
    <t>1,000 " IP11c</t>
  </si>
  <si>
    <t>77</t>
  </si>
  <si>
    <t>40445257</t>
  </si>
  <si>
    <t>svorka upínací na sloupek D 70mm</t>
  </si>
  <si>
    <t>791978509</t>
  </si>
  <si>
    <t>1*2 'Přepočtené koeficientem množství</t>
  </si>
  <si>
    <t>78</t>
  </si>
  <si>
    <t>40445625</t>
  </si>
  <si>
    <t>informativní značky provozní IP8, IP9, IP11-IP13 500x700mm</t>
  </si>
  <si>
    <t>-613024791</t>
  </si>
  <si>
    <t>79</t>
  </si>
  <si>
    <t>914511112</t>
  </si>
  <si>
    <t>Montáž sloupku dopravních značek délky do 3,5 m do hliníkové patky</t>
  </si>
  <si>
    <t>-1055530395</t>
  </si>
  <si>
    <t>80</t>
  </si>
  <si>
    <t>40445230</t>
  </si>
  <si>
    <t>sloupek pro dopravní značku Zn D 70mm v 3,5m</t>
  </si>
  <si>
    <t>61600049</t>
  </si>
  <si>
    <t>81</t>
  </si>
  <si>
    <t>40445254</t>
  </si>
  <si>
    <t>víčko plastové na sloupek D 70mm</t>
  </si>
  <si>
    <t>174174417</t>
  </si>
  <si>
    <t>82</t>
  </si>
  <si>
    <t>915111121</t>
  </si>
  <si>
    <t>Vodorovné dopravní značení stříkané barvou dělící čára šířky 125 mm přerušovaná bílá základní</t>
  </si>
  <si>
    <t>613554457</t>
  </si>
  <si>
    <t>nové VDZ (do doby vyzrání asfaltu)</t>
  </si>
  <si>
    <t>16,500+16,000 " V 2b (rytmus 1,5/1,5 m)</t>
  </si>
  <si>
    <t>83</t>
  </si>
  <si>
    <t>915131111</t>
  </si>
  <si>
    <t>Vodorovné dopravní značení stříkané barvou přechody pro chodce, šipky, symboly bílé základní</t>
  </si>
  <si>
    <t>-1543149943</t>
  </si>
  <si>
    <t>0,600*2,600*35 " V 20 (koridor pro cyklisty)</t>
  </si>
  <si>
    <t>84</t>
  </si>
  <si>
    <t>915211121</t>
  </si>
  <si>
    <t>Vodorovné dopravní značení stříkaným plastem dělící čára šířky 125 mm přerušovaná bílá základní</t>
  </si>
  <si>
    <t>1368293073</t>
  </si>
  <si>
    <t>nové VDZ (po vyzrání asfaltu)</t>
  </si>
  <si>
    <t>85</t>
  </si>
  <si>
    <t>915231111</t>
  </si>
  <si>
    <t>Vodorovné dopravní značení stříkaným plastem přechody pro chodce, šipky, symboly nápisy bílé základní</t>
  </si>
  <si>
    <t>1381115521</t>
  </si>
  <si>
    <t>86</t>
  </si>
  <si>
    <t>915491212</t>
  </si>
  <si>
    <t>Osazení vodicího proužku z betonových prefabrikovaných desek tl. do 120 mm do lože z cementové malty tl. 20 mm, s vyplněním a zatřením spár cementovou maltou s podkladní vrstvou z betonu prostého tl. 50 až 100 mm šířka proužku 500 mm</t>
  </si>
  <si>
    <t>-114414106</t>
  </si>
  <si>
    <t>VJEZD_UMĚLÁ_LINIE/0,500</t>
  </si>
  <si>
    <t>87</t>
  </si>
  <si>
    <t>23241002.1</t>
  </si>
  <si>
    <t>linie vodicí pro orientaci nevidomých š 500mm tl. 80 mm</t>
  </si>
  <si>
    <t>924399474</t>
  </si>
  <si>
    <t>3,95*1,03 'Přepočtené koeficientem množství</t>
  </si>
  <si>
    <t>88</t>
  </si>
  <si>
    <t>915611111</t>
  </si>
  <si>
    <t>Předznačení pro vodorovné značení stříkané barvou nebo prováděné z nátěrových hmot liniové dělicí čáry, vodicí proužky</t>
  </si>
  <si>
    <t>641082132</t>
  </si>
  <si>
    <t>nové VDZ</t>
  </si>
  <si>
    <t>89</t>
  </si>
  <si>
    <t>915621111</t>
  </si>
  <si>
    <t>Předznačení pro vodorovné značení stříkané barvou nebo prováděné z nátěrových hmot plošné šipky, symboly, nápisy</t>
  </si>
  <si>
    <t>-857919685</t>
  </si>
  <si>
    <t>90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</si>
  <si>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</si>
  <si>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</si>
  <si>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1086918966</t>
  </si>
  <si>
    <t>91</t>
  </si>
  <si>
    <t>59217029</t>
  </si>
  <si>
    <t>obrubník betonový silniční nájezdový 1000x150x150mm</t>
  </si>
  <si>
    <t>1910222546</t>
  </si>
  <si>
    <t>133,97*1,02 'Přepočtené koeficientem množství</t>
  </si>
  <si>
    <t>92</t>
  </si>
  <si>
    <t>59217030</t>
  </si>
  <si>
    <t>obrubník betonový silniční přechodový 1000x150x150-250mm</t>
  </si>
  <si>
    <t>-1580184796</t>
  </si>
  <si>
    <t>44*1,02 'Přepočtené koeficientem množství</t>
  </si>
  <si>
    <t>93</t>
  </si>
  <si>
    <t>59217031</t>
  </si>
  <si>
    <t>obrubník betonový silniční 1000x150x250mm</t>
  </si>
  <si>
    <t>1316573697</t>
  </si>
  <si>
    <t>579,15*1,02 'Přepočtené koeficientem množství</t>
  </si>
  <si>
    <t>94</t>
  </si>
  <si>
    <t>916331112</t>
  </si>
  <si>
    <t>Osazení zahradního obrubníku betonového s ložem tl. od 50 do 100 mm z betonu prostého tř. C 25/30 s boční opěrou z betonu prostého tř. C 25/30</t>
  </si>
  <si>
    <t>84081030</t>
  </si>
  <si>
    <t>Poznámka k položce:_x000D_
beton C 25/30</t>
  </si>
  <si>
    <t>95</t>
  </si>
  <si>
    <t>59217037</t>
  </si>
  <si>
    <t>obrubník betonový parkový přírodní 500x50x200mm</t>
  </si>
  <si>
    <t>1963901094</t>
  </si>
  <si>
    <t>295,05*1,02 'Přepočtené koeficientem množství</t>
  </si>
  <si>
    <t>96</t>
  </si>
  <si>
    <t>59217036</t>
  </si>
  <si>
    <t>obrubník betonový parkový přírodní 500x80x250mm</t>
  </si>
  <si>
    <t>369329758</t>
  </si>
  <si>
    <t>66,4*1,02 'Přepočtené koeficientem množství</t>
  </si>
  <si>
    <t>97</t>
  </si>
  <si>
    <t>916991121</t>
  </si>
  <si>
    <t>Lože pod obrubníky, krajníky nebo obruby z dlažebních kostek z betonu prostého</t>
  </si>
  <si>
    <t>2005191179</t>
  </si>
  <si>
    <t>přípočet lože nad základní položku</t>
  </si>
  <si>
    <t>OBR_PARKOVÁ_50_200*0,250*0,100</t>
  </si>
  <si>
    <t>OBR_PARKOVÝ_80_250*0,250*0,100</t>
  </si>
  <si>
    <t>OBR_SILNIČ_P_150_250*0,250*0,100</t>
  </si>
  <si>
    <t>OBR_SILNIČNÍ_150_150*0,250*0,100</t>
  </si>
  <si>
    <t>OBR_SILNIČNÍ_150_250*0,250*0,100</t>
  </si>
  <si>
    <t>Mezisoučet " bet. obruby</t>
  </si>
  <si>
    <t>(1,960+19,450+14,560)*0,250*0,100 " š. 120 mm</t>
  </si>
  <si>
    <t>Mezisoučet " bet. palisády</t>
  </si>
  <si>
    <t>98</t>
  </si>
  <si>
    <t>919112212</t>
  </si>
  <si>
    <t>Řezání dilatačních spár v živičném krytu vytvoření komůrky pro těsnící zálivku šířky 10 mm, hloubky 20 mm</t>
  </si>
  <si>
    <t>1290423529</t>
  </si>
  <si>
    <t>Mezisoučet " podél obrub</t>
  </si>
  <si>
    <t>(0,500*4)*4 " UV1 - UV4</t>
  </si>
  <si>
    <t>(Pi*(0,400)^2)*6 " Š3 - Š8</t>
  </si>
  <si>
    <t>(Pi*(0,200)^2)*7 " Š-vodovodní</t>
  </si>
  <si>
    <t>(Pi*(0,200)^2)*1 " H-vodovodní</t>
  </si>
  <si>
    <t>Mezisoučet " prvky odvodnění</t>
  </si>
  <si>
    <t>99</t>
  </si>
  <si>
    <t>919122111</t>
  </si>
  <si>
    <t>Utěsnění dilatačních spár zálivkou za tepla v cementobetonovém nebo živičném krytu včetně adhezního nátěru s těsnicím profilem pod zálivkou, pro komůrky šířky 10 mm, hloubky 20 mm</t>
  </si>
  <si>
    <t>-1004462614</t>
  </si>
  <si>
    <t>100</t>
  </si>
  <si>
    <t>919125111</t>
  </si>
  <si>
    <t>Těsnění svislé spáry mezi živičným krytem a ostatními prvky asfaltovou páskou samolepicí šířky 35 mm tl. 8 mm</t>
  </si>
  <si>
    <t>1965689134</t>
  </si>
  <si>
    <t>101</t>
  </si>
  <si>
    <t>919726123</t>
  </si>
  <si>
    <t>Geotextilie netkaná pro ochranu, separaci nebo filtraci měrná hmotnost přes 300 do 500 g/m2</t>
  </si>
  <si>
    <t>1935827877</t>
  </si>
  <si>
    <t>102</t>
  </si>
  <si>
    <t>919731121</t>
  </si>
  <si>
    <t>Zarovnání styčné plochy podkladu nebo krytu podél vybourané části komunikace nebo zpevněné plochy živičné tl. do 50 mm</t>
  </si>
  <si>
    <t>635755510</t>
  </si>
  <si>
    <t>0,500+3,500+3,700+2,000+2,600+10,200+9,625+0,650+4,400+1,400+6,600+1,350+0,600+1,950+1,000+1,000+2,150+16,400+2,500+1,700+1,400+1,400+1,200</t>
  </si>
  <si>
    <t>0,600+1,200+1,000+1,000+1,350+9,450+1,000+1,450+1,230+4,900+0,525+5,700+46,865+0,500+46,340+5,195</t>
  </si>
  <si>
    <t>Mezisoučet " napojení přes odskoky (obrusná vrstva)</t>
  </si>
  <si>
    <t>6,000+5,500</t>
  </si>
  <si>
    <t>Mezisoučet " napojení frézované části komunikace na stávající stav (obrusná vrstva)</t>
  </si>
  <si>
    <t>103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</si>
  <si>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</si>
  <si>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</si>
  <si>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396344264</t>
  </si>
  <si>
    <t>104</t>
  </si>
  <si>
    <t>919735111</t>
  </si>
  <si>
    <t>Řezání stávajícího živičného krytu nebo podkladu hloubky do 50 mm</t>
  </si>
  <si>
    <t>-1681954937</t>
  </si>
  <si>
    <t>105</t>
  </si>
  <si>
    <t>919735112</t>
  </si>
  <si>
    <t>Řezání stávajícího živičného krytu nebo podkladu hloubky přes 50 do 100 mm</t>
  </si>
  <si>
    <t>-879941090</t>
  </si>
  <si>
    <t>Mezisoučet " napojení přes odskoky (ložná vrstva)</t>
  </si>
  <si>
    <t>106</t>
  </si>
  <si>
    <t>919735113</t>
  </si>
  <si>
    <t>Řezání stávajícího živičného krytu nebo podkladu hloubky přes 100 do 150 mm</t>
  </si>
  <si>
    <t>1180402908</t>
  </si>
  <si>
    <t>5,700+16,360 " rozhraní nové komunikace a výměny obrusné + ložné vrstvy</t>
  </si>
  <si>
    <t>107</t>
  </si>
  <si>
    <t>919735123</t>
  </si>
  <si>
    <t>Řezání stávajícího betonového krytu nebo podkladu hloubky přes 100 do 150 mm</t>
  </si>
  <si>
    <t>1993228537</t>
  </si>
  <si>
    <t>108</t>
  </si>
  <si>
    <t>919794441</t>
  </si>
  <si>
    <t>Úprava ploch kolem hydrantů, šoupat, kanalizačních poklopů a mříží, sloupů apod. v živičných krytech jakékoliv tloušťky, jednotlivě v půdorysné ploše do 2 m2</t>
  </si>
  <si>
    <t>2037928573</t>
  </si>
  <si>
    <t>1,000*4 " UV1 - UV4</t>
  </si>
  <si>
    <t>1,000*6 " Š3 - Š8</t>
  </si>
  <si>
    <t>109</t>
  </si>
  <si>
    <t>938908411</t>
  </si>
  <si>
    <t>Čištění vozovek splachováním vodou povrchu podkladu nebo krytu živičného, betonového nebo dlážděného</t>
  </si>
  <si>
    <t>-243306970</t>
  </si>
  <si>
    <t>303,810 " frézovaná komunikace</t>
  </si>
  <si>
    <t>110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</si>
  <si>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</si>
  <si>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</si>
  <si>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-984664893</t>
  </si>
  <si>
    <t>111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</si>
  <si>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</si>
  <si>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</si>
  <si>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877240806</t>
  </si>
  <si>
    <t>rušené SDZ</t>
  </si>
  <si>
    <t>1,000 " A11 (sloupek + patka)</t>
  </si>
  <si>
    <t>112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</si>
  <si>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</si>
  <si>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</si>
  <si>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979385473</t>
  </si>
  <si>
    <t>1,000 " A11 (deska)</t>
  </si>
  <si>
    <t>113</t>
  </si>
  <si>
    <t>966008212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</si>
  <si>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</si>
  <si>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1746436373</t>
  </si>
  <si>
    <t>16,550 " bet. žlabovka</t>
  </si>
  <si>
    <t>114</t>
  </si>
  <si>
    <t>979024441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</si>
  <si>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zahradních</t>
  </si>
  <si>
    <t>1072315474</t>
  </si>
  <si>
    <t>115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</si>
  <si>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</si>
  <si>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</si>
  <si>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1861176871</t>
  </si>
  <si>
    <t>116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</si>
  <si>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</si>
  <si>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</si>
  <si>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-826373992</t>
  </si>
  <si>
    <t>16,550*0,600 " bet. žlabovka</t>
  </si>
  <si>
    <t>997</t>
  </si>
  <si>
    <t>Přesun sutě</t>
  </si>
  <si>
    <t>117</t>
  </si>
  <si>
    <t>997221551</t>
  </si>
  <si>
    <t>Vodorovná doprava suti bez naložení, ale se složením a s hrubým urovnáním ze sypkých materiálů, na vzdálenost do 1 km</t>
  </si>
  <si>
    <t>1729732801</t>
  </si>
  <si>
    <t>5,598 " KAČÍREK</t>
  </si>
  <si>
    <t>1190,589+26,463 " podkl. drc. kamenivo</t>
  </si>
  <si>
    <t>139,753 " asfaltové fréza</t>
  </si>
  <si>
    <t>3,038+6,076 " uliční smetky</t>
  </si>
  <si>
    <t>118</t>
  </si>
  <si>
    <t>997221559</t>
  </si>
  <si>
    <t>Vodorovná doprava suti bez naložení, ale se složením a s hrubým urovnáním Příplatek k ceně za každý další i započatý 1 km přes 1 km</t>
  </si>
  <si>
    <t>576571284</t>
  </si>
  <si>
    <t>Poznámka k položce:_x000D_
celková odvozová vzdálenost na skládku 20 km</t>
  </si>
  <si>
    <t>VV viz. 997221551</t>
  </si>
  <si>
    <t>1371,517</t>
  </si>
  <si>
    <t>1371,517*19 'Přepočtené koeficientem množství</t>
  </si>
  <si>
    <t>119</t>
  </si>
  <si>
    <t>997221561</t>
  </si>
  <si>
    <t>Vodorovná doprava suti bez naložení, ale se složením a s hrubým urovnáním z kusových materiálů, na vzdálenost do 1 km</t>
  </si>
  <si>
    <t>843738710</t>
  </si>
  <si>
    <t>20,982 " beton. dlažba</t>
  </si>
  <si>
    <t>3,429 " podkl. stmelená vrstva SC</t>
  </si>
  <si>
    <t>903,206+1,034+2,321 " asfaltové kry</t>
  </si>
  <si>
    <t>120</t>
  </si>
  <si>
    <t>997221569</t>
  </si>
  <si>
    <t>-1955744416</t>
  </si>
  <si>
    <t>VV viz. 997221561</t>
  </si>
  <si>
    <t>930,972</t>
  </si>
  <si>
    <t>930,972*19 'Přepočtené koeficientem množství</t>
  </si>
  <si>
    <t>121</t>
  </si>
  <si>
    <t>997221571</t>
  </si>
  <si>
    <t>Vodorovná doprava vybouraných hmot bez naložení, ale se složením a s hrubým urovnáním na vzdálenost do 1 km</t>
  </si>
  <si>
    <t>1118396834</t>
  </si>
  <si>
    <t>0,086 " rušené SDZ (A11)</t>
  </si>
  <si>
    <t>25,533 " silniční obruba š. 150 mm a krajník</t>
  </si>
  <si>
    <t>0,968 " zahradní obruba š. 50 mm</t>
  </si>
  <si>
    <t>5,793 " bet. žlabovka</t>
  </si>
  <si>
    <t>122</t>
  </si>
  <si>
    <t>997221579</t>
  </si>
  <si>
    <t>Vodorovná doprava vybouraných hmot bez naložení, ale se složením a s hrubým urovnáním na vzdálenost Příplatek k ceně za každý další i započatý 1 km přes 1 km</t>
  </si>
  <si>
    <t>-766349423</t>
  </si>
  <si>
    <t>Poznámka k položce:_x000D_
celková odvozová vzdálenost do 5 km_x000D_
materiál bude odvezen a uložen do skladu objednatele dle jeho propozic</t>
  </si>
  <si>
    <t>VV viz. 997221571</t>
  </si>
  <si>
    <t>32,380</t>
  </si>
  <si>
    <t>32,38*4 'Přepočtené koeficientem množství</t>
  </si>
  <si>
    <t>123</t>
  </si>
  <si>
    <t>997221611</t>
  </si>
  <si>
    <t>Nakládání na dopravní prostředky pro vodorovnou dopravu suti</t>
  </si>
  <si>
    <t>1728253830</t>
  </si>
  <si>
    <t>124</t>
  </si>
  <si>
    <t>997221612</t>
  </si>
  <si>
    <t>Nakládání na dopravní prostředky pro vodorovnou dopravu vybouraných hmot</t>
  </si>
  <si>
    <t>-2022989562</t>
  </si>
  <si>
    <t>125</t>
  </si>
  <si>
    <t>997221861</t>
  </si>
  <si>
    <t>Poplatek za uložení stavebního odpadu na recyklační skládce (skládkovné) z prostého betonu zatříděného do Katalogu odpadů pod kódem 17 01 01</t>
  </si>
  <si>
    <t>1588578528</t>
  </si>
  <si>
    <t>126</t>
  </si>
  <si>
    <t>997221873</t>
  </si>
  <si>
    <t>-2104700683</t>
  </si>
  <si>
    <t>127</t>
  </si>
  <si>
    <t>997221875</t>
  </si>
  <si>
    <t>Poplatek za uložení stavebního odpadu na recyklační skládce (skládkovné) asfaltového bez obsahu dehtu zatříděného do Katalogu odpadů pod kódem 17 03 02</t>
  </si>
  <si>
    <t>-1463184138</t>
  </si>
  <si>
    <t>998</t>
  </si>
  <si>
    <t>Přesun hmot</t>
  </si>
  <si>
    <t>128</t>
  </si>
  <si>
    <t>998225111</t>
  </si>
  <si>
    <t>Přesun hmot pro komunikace s krytem z kameniva, monolitickým betonovým nebo živičným dopravní vzdálenost do 200 m jakékoliv délky objektu</t>
  </si>
  <si>
    <t>1746662682</t>
  </si>
  <si>
    <t>129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</si>
  <si>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</si>
  <si>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</si>
  <si>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-1981870104</t>
  </si>
  <si>
    <t>PSV</t>
  </si>
  <si>
    <t>Práce a dodávky PSV</t>
  </si>
  <si>
    <t>711</t>
  </si>
  <si>
    <t>Izolace proti vodě, vlhkosti a plynům</t>
  </si>
  <si>
    <t>130</t>
  </si>
  <si>
    <t>711161222</t>
  </si>
  <si>
    <t>Izolace proti zemní vlhkosti a beztlakové vodě nopovými fóliemi na ploše svislé S vrstva ochranná, odvětrávací a drenážní s nakašírovanou filtrační textilií výška nopku 8,0 mm, tl. fólie do 0,6 mm</t>
  </si>
  <si>
    <t>151104378</t>
  </si>
  <si>
    <t>podél oplocení a novostaveb - výška cca. 500 mm</t>
  </si>
  <si>
    <t>(25,500+8,900)*0,500</t>
  </si>
  <si>
    <t>131</t>
  </si>
  <si>
    <t>711161384</t>
  </si>
  <si>
    <t>Izolace proti zemní vlhkosti a beztlakové vodě nopovými fóliemi ostatní ukončení izolace provětrávací lištou</t>
  </si>
  <si>
    <t>542629791</t>
  </si>
  <si>
    <t>25,500+8,900</t>
  </si>
  <si>
    <t>132</t>
  </si>
  <si>
    <t>998711101</t>
  </si>
  <si>
    <t>Přesun hmot pro izolace proti vodě, vlhkosti a plynům stanovený z hmotnosti přesunovaného materiálu vodorovná dopravní vzdálenost do 50 m v objektech výšky do 6 m</t>
  </si>
  <si>
    <t>-64028013</t>
  </si>
  <si>
    <t>133</t>
  </si>
  <si>
    <t>998711193</t>
  </si>
  <si>
    <t>Přesun hmot pro izolace proti vodě, vlhkosti a plynům stanovený z hmotnosti přesunovaného materiálu Příplatek k cenám za zvětšený přesun přes vymezenou největší dopravní vzdálenost do 500 m</t>
  </si>
  <si>
    <t>975407718</t>
  </si>
  <si>
    <t>Práce a dodávky M</t>
  </si>
  <si>
    <t>46-M</t>
  </si>
  <si>
    <t>Zemní práce při extr.mont.pracích</t>
  </si>
  <si>
    <t>134</t>
  </si>
  <si>
    <t>460010025</t>
  </si>
  <si>
    <t>Vytyčení trasy inženýrských sítí v zastavěném prostoru</t>
  </si>
  <si>
    <t>km</t>
  </si>
  <si>
    <t>-1528127210</t>
  </si>
  <si>
    <t>341,000/1000</t>
  </si>
  <si>
    <t>SO 101.2 - Kanalizace a odvodnění</t>
  </si>
  <si>
    <t>22231</t>
  </si>
  <si>
    <t>42.21.12</t>
  </si>
  <si>
    <t xml:space="preserve">    4 - Vodorovné konstrukce</t>
  </si>
  <si>
    <t>113107022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</si>
  <si>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</si>
  <si>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-714569987</t>
  </si>
  <si>
    <t>11,500*2,300 " podkl. vrstva drc. kameniva (překop komunikace)</t>
  </si>
  <si>
    <t>113107031</t>
  </si>
  <si>
    <t>Odstranění podkladů nebo krytů při překopech inženýrských sítí s přemístěním hmot na skládku ve vzdálenosti do 3 m nebo s naložením na dopravní prostředek ručně z betonu prostého, o tl. vrstvy přes 100 do 150 mm</t>
  </si>
  <si>
    <t>-945959721</t>
  </si>
  <si>
    <t>11,500*2,300 " podkl. vrstva SC 8/10 (překop komunikace)</t>
  </si>
  <si>
    <t>113107041</t>
  </si>
  <si>
    <t>Odstranění podkladů nebo krytů při překopech inženýrských sítí s přemístěním hmot na skládku ve vzdálenosti do 3 m nebo s naložením na dopravní prostředek ručně živičných, o tl. vrstvy do 50 mm</t>
  </si>
  <si>
    <t>1795731680</t>
  </si>
  <si>
    <t>11,500*2,300 " obrus. vrstva ACO 11 (překop komunikace)</t>
  </si>
  <si>
    <t>113107042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</si>
  <si>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</si>
  <si>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1612329861</t>
  </si>
  <si>
    <t>11,500*2,300 " ložná vrstva ACL 16 (překop komunikace)</t>
  </si>
  <si>
    <t>-1573671494</t>
  </si>
  <si>
    <t>2,000*2 " (překop komunikace)</t>
  </si>
  <si>
    <t>115101201</t>
  </si>
  <si>
    <t>Čerpání vody na dopravní výšku do 10 m s uvažovaným průměrným přítokem do 500 l/min</t>
  </si>
  <si>
    <t>hod</t>
  </si>
  <si>
    <t>-1371812458</t>
  </si>
  <si>
    <t>pro případnou spodní a/nebo srážkovou vodu</t>
  </si>
  <si>
    <t>2,000*60 " předpoklad 2 hodiny denně po dobu 2 měsíců</t>
  </si>
  <si>
    <t>119001405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</si>
  <si>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</si>
  <si>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2058237538</t>
  </si>
  <si>
    <t>D1_10_Podélný_profil_stoky_A</t>
  </si>
  <si>
    <t>křížení IS</t>
  </si>
  <si>
    <t>1,300*2 " vodovod DN 32</t>
  </si>
  <si>
    <t>1,300*2 " vodovod DN 90</t>
  </si>
  <si>
    <t>1,300 " plynovod DN 63</t>
  </si>
  <si>
    <t>1,300 " kanalizace DN 125</t>
  </si>
  <si>
    <t>1,300*2 " kanalizace DN 150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</si>
  <si>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</si>
  <si>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</si>
  <si>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-1059431416</t>
  </si>
  <si>
    <t>1,300 " vedení VN</t>
  </si>
  <si>
    <t>1,300*4 " vedení NN</t>
  </si>
  <si>
    <t>119002411</t>
  </si>
  <si>
    <t>Pomocné konstrukce při zabezpečení výkopu vodorovné pojízdné z tlustého ocelového plechu šířky výkopu do 1 m zřízení</t>
  </si>
  <si>
    <t>-765252186</t>
  </si>
  <si>
    <t>3,000*2,000*2 " překop komunikace v úseku Š1 - Š2</t>
  </si>
  <si>
    <t>119002412</t>
  </si>
  <si>
    <t>Pomocné konstrukce při zabezpečení výkopu vodorovné pojízdné z tlustého ocelového plechu šířky výkopu do 1 m odstranění</t>
  </si>
  <si>
    <t>1032491348</t>
  </si>
  <si>
    <t>VV viz. 119002411</t>
  </si>
  <si>
    <t>12,000</t>
  </si>
  <si>
    <t>119003131</t>
  </si>
  <si>
    <t>Pomocné konstrukce při zabezpečení výkopu svislé výstražná páska zřízení</t>
  </si>
  <si>
    <t>-1656197416</t>
  </si>
  <si>
    <t>280,000*2+4,500*2+10,000*4 " označení výkopu</t>
  </si>
  <si>
    <t>119003132</t>
  </si>
  <si>
    <t>Pomocné konstrukce při zabezpečení výkopu svislé výstražná páska odstranění</t>
  </si>
  <si>
    <t>-1470528089</t>
  </si>
  <si>
    <t>VV viz. 119003131</t>
  </si>
  <si>
    <t>609,000</t>
  </si>
  <si>
    <t>119003227</t>
  </si>
  <si>
    <t>Pomocné konstrukce při zabezpečení výkopu svislé ocelové mobilní oplocení, výšky do 2,2 m panely vyplněné dráty zřízení</t>
  </si>
  <si>
    <t>-1442350801</t>
  </si>
  <si>
    <t>14,000*2+3,500*4 " překop komunikace v úseku Š1 - Š2</t>
  </si>
  <si>
    <t>119003228</t>
  </si>
  <si>
    <t>Pomocné konstrukce při zabezpečení výkopu svislé ocelové mobilní oplocení, výšky do 2,2 m panely vyplněné dráty odstranění</t>
  </si>
  <si>
    <t>-2127643220</t>
  </si>
  <si>
    <t>VV viz. 119003227</t>
  </si>
  <si>
    <t>42,000</t>
  </si>
  <si>
    <t>119004111</t>
  </si>
  <si>
    <t>Pomocné konstrukce při zabezpečení výkopu bezpečný vstup nebo výstup žebříkem zřízení</t>
  </si>
  <si>
    <t>1403656626</t>
  </si>
  <si>
    <t>1,650*14 " á 20 m</t>
  </si>
  <si>
    <t>119004112</t>
  </si>
  <si>
    <t>Pomocné konstrukce při zabezpečení výkopu bezpečný vstup nebo výstup žebříkem odstranění</t>
  </si>
  <si>
    <t>-1030914007</t>
  </si>
  <si>
    <t>VV viz. 119004111</t>
  </si>
  <si>
    <t>23,100</t>
  </si>
  <si>
    <t>131251202</t>
  </si>
  <si>
    <t>Hloubení zapažených jam a zářezů strojně s urovnáním dna do předepsaného profilu a spádu v hornině třídy těžitelnosti I skupiny 3 přes 20 do 50 m3</t>
  </si>
  <si>
    <t>403022371</t>
  </si>
  <si>
    <t>D1_14_Retenční_nádrž_20m3</t>
  </si>
  <si>
    <t>zatřídění hornin : 10% tř. I skupina 3 + 15% tř. II skupina 4 + 50% tř. II skupina 5 + 25% tř. III skupina 6</t>
  </si>
  <si>
    <t>(7,500*8,300*1,535)*10/100</t>
  </si>
  <si>
    <t>131351202</t>
  </si>
  <si>
    <t>Hloubení zapažených jam a zářezů strojně s urovnáním dna do předepsaného profilu a spádu v hornině třídy těžitelnosti II skupiny 4 přes 20 do 50 m3</t>
  </si>
  <si>
    <t>-1706612119</t>
  </si>
  <si>
    <t>(7,500*8,300*1,535)*15/100</t>
  </si>
  <si>
    <t>131451202</t>
  </si>
  <si>
    <t>Hloubení zapažených jam a zářezů strojně s urovnáním dna do předepsaného profilu a spádu v hornině třídy těžitelnosti II skupiny 5 přes 20 do 50 m3</t>
  </si>
  <si>
    <t>-2046938787</t>
  </si>
  <si>
    <t>(7,500*8,300*1,535)*50/100</t>
  </si>
  <si>
    <t>131551202</t>
  </si>
  <si>
    <t>Hloubení zapažených jam a zářezů strojně s urovnáním dna do předepsaného profilu a spádu v hornině třídy těžitelnosti III skupiny 6 přes 20 do 50 m3</t>
  </si>
  <si>
    <t>1512189576</t>
  </si>
  <si>
    <t>(7,500*8,300*1,535)*25/100</t>
  </si>
  <si>
    <t>132254205</t>
  </si>
  <si>
    <t>Hloubení zapažených rýh šířky přes 800 do 2 000 mm strojně s urovnáním dna do předepsaného profilu a spádu v hornině třídy těžitelnosti I skupiny 3 přes 500 do 1 000 m3</t>
  </si>
  <si>
    <t>-323251679</t>
  </si>
  <si>
    <t>D1_13.2_Vzorový_výkres_uložení_potrubí_bez_spodní_vody</t>
  </si>
  <si>
    <t>(36,000*1,300*1,825)*10/100 " úsek Š1 - Š2</t>
  </si>
  <si>
    <t>(40,000*1,300*1,275)*10/100 " úsek Š3 - Š4</t>
  </si>
  <si>
    <t>(46,000*1,300*1,450)*10/100 " úsek Š4 - Š5</t>
  </si>
  <si>
    <t>(50,000*1,300*1,465)*10/100 " úsek Š5 - Š6</t>
  </si>
  <si>
    <t>(48,000*1,300*1,505)*10/100 " úsek Š6 - Š7</t>
  </si>
  <si>
    <t>(42,000*1,300*1,485)*10/100 " úsek Š7 - Š8</t>
  </si>
  <si>
    <t>((2,000*0,500*2)*1,500*8)*10/100 " rozšíření v místě Š1 - Š8</t>
  </si>
  <si>
    <t>132354205</t>
  </si>
  <si>
    <t>Hloubení zapažených rýh šířky přes 800 do 2 000 mm strojně s urovnáním dna do předepsaného profilu a spádu v hornině třídy těžitelnosti II skupiny 4 přes 500 do 1 000 m3</t>
  </si>
  <si>
    <t>-609111946</t>
  </si>
  <si>
    <t>(36,000*1,300*1,825)*15/100 " úsek Š1 - Š2</t>
  </si>
  <si>
    <t>(40,000*1,300*1,275)*15/100 " úsek Š3 - Š4</t>
  </si>
  <si>
    <t>(46,000*1,300*1,450)*15/100 " úsek Š4 - Š5</t>
  </si>
  <si>
    <t>(50,000*1,300*1,465)*15/100 " úsek Š5 - Š6</t>
  </si>
  <si>
    <t>(48,000*1,300*1,505)*15/100 " úsek Š6 - Š7</t>
  </si>
  <si>
    <t>(42,000*1,300*1,485)*15/100 " úsek Š7 - Š8</t>
  </si>
  <si>
    <t>((2,000*0,500*2)*1,500*8)*15/100 " rozšíření v místě Š1 - Š8</t>
  </si>
  <si>
    <t>132454205</t>
  </si>
  <si>
    <t>Hloubení zapažených rýh šířky přes 800 do 2 000 mm strojně s urovnáním dna do předepsaného profilu a spádu v hornině třídy těžitelnosti II skupiny 5 přes 500 do 1 000 m3</t>
  </si>
  <si>
    <t>1496585206</t>
  </si>
  <si>
    <t>(36,000*1,300*1,825)*50/100 " úsek Š1 - Š2</t>
  </si>
  <si>
    <t>(40,000*1,300*1,275)*50/100 " úsek Š3 - Š4</t>
  </si>
  <si>
    <t>(46,000*1,300*1,450)*50/100 " úsek Š4 - Š5</t>
  </si>
  <si>
    <t>(50,000*1,300*1,465)*50/100 " úsek Š5 - Š6</t>
  </si>
  <si>
    <t>(48,000*1,300*1,505)*50/100 " úsek Š6 - Š7</t>
  </si>
  <si>
    <t>(42,000*1,300*1,485)*50/100 " úsek Š7 - Š8</t>
  </si>
  <si>
    <t>((2,000*0,500*2)*1,500*8)*50/100 " rozšíření v místě Š1 - Š8</t>
  </si>
  <si>
    <t>132554205</t>
  </si>
  <si>
    <t>Hloubení zapažených rýh šířky přes 800 do 2 000 mm strojně s urovnáním dna do předepsaného profilu a spádu v hornině třídy těžitelnosti III skupiny 6 přes 500 do 1 000 m3</t>
  </si>
  <si>
    <t>2094797780</t>
  </si>
  <si>
    <t>(36,000*1,300*1,825)*25/100 " úsek Š1 - Š2</t>
  </si>
  <si>
    <t>(40,000*1,300*1,275)*25/100 " úsek Š3 - Š4</t>
  </si>
  <si>
    <t>(46,000*1,300*1,450)*25/100 " úsek Š4 - Š5</t>
  </si>
  <si>
    <t>(50,000*1,300*1,465)*25/100 " úsek Š5 - Š6</t>
  </si>
  <si>
    <t>(48,000*1,300*1,505)*25/100 " úsek Š6 - Š7</t>
  </si>
  <si>
    <t>(42,000*1,300*1,485)*25/100 " úsek Š7 - Š8</t>
  </si>
  <si>
    <t>((2,000*0,500*2)*1,500*8)*25/100 " rozšíření v místě Š1 - Š8</t>
  </si>
  <si>
    <t>138511101</t>
  </si>
  <si>
    <t>Dolamování zapažených nebo nezapažených hloubených vykopávek jam nebo zářezů, ve vrstvě tl. do 1 000 mm v hornině třídy těžitelnosti III skupiny 6</t>
  </si>
  <si>
    <t>-569787216</t>
  </si>
  <si>
    <t>předpoklad rozsahu dolamování 30% objemu výkopku</t>
  </si>
  <si>
    <t>((7,500*8,300*1,535)*25/100)*30/100</t>
  </si>
  <si>
    <t>138511201</t>
  </si>
  <si>
    <t>Dolamování zapažených nebo nezapažených hloubených vykopávek rýh, ve vrstvě tl. do 500 mm v hornině třídy těžitelnosti III skupiny 6</t>
  </si>
  <si>
    <t>-1035043906</t>
  </si>
  <si>
    <t>((36,000*1,300*1,825)*25/100)*30/100 " úsek Š1 - Š2</t>
  </si>
  <si>
    <t>((40,000*1,300*1,275)*25/100)*30/100 " úsek Š3 - Š4</t>
  </si>
  <si>
    <t>((46,000*1,300*1,450)*25/100)*30/100 " úsek Š4 - Š5</t>
  </si>
  <si>
    <t>((50,000*1,300*1,465)*25/100)*30/100 " úsek Š5 - Š6</t>
  </si>
  <si>
    <t>((48,000*1,300*1,505)*25/100)*30/100 " úsek Š6 - Š7</t>
  </si>
  <si>
    <t>((42,000*1,300*1,485)*25/100)*30/100 " úsek Š7 - Š8</t>
  </si>
  <si>
    <t>(((2,000*0,500*2)*1,500*8)*25/100)*30/100 " rozšíření v místě Š1 - Š8</t>
  </si>
  <si>
    <t>139001101</t>
  </si>
  <si>
    <t>Příplatek k cenám hloubených vykopávek za ztížení vykopávky v blízkosti podzemního vedení nebo výbušnin pro jakoukoliv třídu horniny</t>
  </si>
  <si>
    <t>2077879710</t>
  </si>
  <si>
    <t>(1,032*1,532)*1,300*2 " vodovod DN 32</t>
  </si>
  <si>
    <t>(1,090*1,509)*1,300*2 " vodovod DN 90</t>
  </si>
  <si>
    <t>(1,063*1,563)*1,300 " plynovod DN 63</t>
  </si>
  <si>
    <t>(1,125*1,625)*1,300 " kanalizace DN 125</t>
  </si>
  <si>
    <t>(1,150*1,650)*1,300*2 " kanalizace DN 150</t>
  </si>
  <si>
    <t>(1,000*1,500)*1,300 " vedení VN</t>
  </si>
  <si>
    <t>(1,000*1,500)*1,300*4 " vedení NN</t>
  </si>
  <si>
    <t>151201201</t>
  </si>
  <si>
    <t>Zřízení pažení stěn výkopu bez rozepření nebo vzepření zátažné, hloubky do 4 m</t>
  </si>
  <si>
    <t>144342551</t>
  </si>
  <si>
    <t>(7,500*2+8,300*2)*1,535</t>
  </si>
  <si>
    <t>151201211</t>
  </si>
  <si>
    <t>Odstranění pažení stěn výkopu bez rozepření nebo vzepření s uložením pažin na vzdálenost do 3 m od okraje výkopu zátažné, hloubky do 4 m</t>
  </si>
  <si>
    <t>33645556</t>
  </si>
  <si>
    <t>VV viz. 151201201</t>
  </si>
  <si>
    <t>48,506</t>
  </si>
  <si>
    <t>151201301</t>
  </si>
  <si>
    <t>Zřízení rozepření zapažených stěn výkopů s potřebným přepažováním při pažení zátažném, hloubky do 4 m</t>
  </si>
  <si>
    <t>199065670</t>
  </si>
  <si>
    <t>(7,500*8,300)*1,535</t>
  </si>
  <si>
    <t>151201311</t>
  </si>
  <si>
    <t>Odstranění rozepření stěn výkopů s uložením materiálu na vzdálenost do 3 m od okraje výkopu pažení zátažného, hloubky do 4 m</t>
  </si>
  <si>
    <t>-628671600</t>
  </si>
  <si>
    <t>VV viz. 151201301</t>
  </si>
  <si>
    <t>95,554</t>
  </si>
  <si>
    <t>151811132</t>
  </si>
  <si>
    <t>Zřízení pažicích boxů pro pažení a rozepření stěn rýh podzemního vedení hloubka výkopu do 4 m, šířka přes 1,2 do 2,5 m</t>
  </si>
  <si>
    <t>2021096143</t>
  </si>
  <si>
    <t>36,000*2*1,825 " úsek Š1 - Š2</t>
  </si>
  <si>
    <t>40,000*2*1,275 " úsek Š3 - Š4</t>
  </si>
  <si>
    <t>46,000*2*1,450 " úsek Š4 - Š5</t>
  </si>
  <si>
    <t>50,000*2*1,465 " úsek Š5 - Š6</t>
  </si>
  <si>
    <t>48,000*2*1,505 " úsek Š6 - Š7</t>
  </si>
  <si>
    <t>42,000*2*1,485 " úsek Š7 - Š8</t>
  </si>
  <si>
    <t>151811232</t>
  </si>
  <si>
    <t>Odstranění pažicích boxů pro pažení a rozepření stěn rýh podzemního vedení hloubka výkopu do 4 m, šířka přes 1,2 do 2,5 m</t>
  </si>
  <si>
    <t>-1540917300</t>
  </si>
  <si>
    <t>VV viz. 151811132</t>
  </si>
  <si>
    <t>782,520</t>
  </si>
  <si>
    <t>1538126480</t>
  </si>
  <si>
    <t>výkopek na staveništní deponii a zpět pro zpětný zásyp</t>
  </si>
  <si>
    <t>VV viz. 167151101</t>
  </si>
  <si>
    <t>62,819*2</t>
  </si>
  <si>
    <t>-158559451</t>
  </si>
  <si>
    <t>VV viz. 167151112</t>
  </si>
  <si>
    <t>56,370*2</t>
  </si>
  <si>
    <t>-667994795</t>
  </si>
  <si>
    <t>přebytečný výkopek na trvalou skládku</t>
  </si>
  <si>
    <t>VV viz. 131351202</t>
  </si>
  <si>
    <t>14,333</t>
  </si>
  <si>
    <t>VV viz. 131451202</t>
  </si>
  <si>
    <t>47,777</t>
  </si>
  <si>
    <t>VV viz. 132354205</t>
  </si>
  <si>
    <t>79,897</t>
  </si>
  <si>
    <t>VV viz. 132454205</t>
  </si>
  <si>
    <t>266,320</t>
  </si>
  <si>
    <t>-56,370 " odpočet výkopku pro zpětný zásyp</t>
  </si>
  <si>
    <t>-493375941</t>
  </si>
  <si>
    <t>351,957</t>
  </si>
  <si>
    <t>351,957*10 'Přepočtené koeficientem množství</t>
  </si>
  <si>
    <t>-1048152502</t>
  </si>
  <si>
    <t>VV viz. 131551202</t>
  </si>
  <si>
    <t>23,888</t>
  </si>
  <si>
    <t>VV viz. 132554205</t>
  </si>
  <si>
    <t>133,160</t>
  </si>
  <si>
    <t>803893569</t>
  </si>
  <si>
    <t>157,048</t>
  </si>
  <si>
    <t>157,048*10 'Přepočtené koeficientem množství</t>
  </si>
  <si>
    <t>167151101</t>
  </si>
  <si>
    <t>Nakládání, skládání a překládání neulehlého výkopku nebo sypaniny strojně nakládání, množství do 100 m3, z horniny třídy těžitelnosti I, skupiny 1 až 3</t>
  </si>
  <si>
    <t>-1410429610</t>
  </si>
  <si>
    <t>výkopek na mezideponii pro zpětný zásyp</t>
  </si>
  <si>
    <t>9,555</t>
  </si>
  <si>
    <t>VV viz. 132254205</t>
  </si>
  <si>
    <t>53,264</t>
  </si>
  <si>
    <t>167151112</t>
  </si>
  <si>
    <t>Nakládání, skládání a překládání neulehlého výkopku nebo sypaniny strojně nakládání, množství přes 100 m3, z hornin třídy těžitelnosti II, skupiny 4 a 5</t>
  </si>
  <si>
    <t>-1987557368</t>
  </si>
  <si>
    <t>VV viz. 174151101</t>
  </si>
  <si>
    <t>119,189</t>
  </si>
  <si>
    <t>-62,819 " odpočet výkopku tř. I skupiny 3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</si>
  <si>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</si>
  <si>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</si>
  <si>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1364015028</t>
  </si>
  <si>
    <t>aktivní zóna komunikace tl. 500 mm</t>
  </si>
  <si>
    <t>11,500*1,300*0,500 " překop komunikace mezi Š1 - Š2</t>
  </si>
  <si>
    <t>226,000*1,300*0,500 " upravovaná komunikace mezi Š3 - Š8</t>
  </si>
  <si>
    <t>58344171</t>
  </si>
  <si>
    <t>štěrkodrť frakce 0/32</t>
  </si>
  <si>
    <t>2035354731</t>
  </si>
  <si>
    <t>154,375*2 'Přepočtené koeficientem množství</t>
  </si>
  <si>
    <t>-138996232</t>
  </si>
  <si>
    <t>Poznámka k položce:_x000D_
průměrná objemová hmotnost výkopku 1850 kg/m3</t>
  </si>
  <si>
    <t>Mezisoučet " trvalá skládka přebytečného výkopku</t>
  </si>
  <si>
    <t>509,005*1,85 'Přepočtené koeficientem množství</t>
  </si>
  <si>
    <t>-684829315</t>
  </si>
  <si>
    <t>Mezisoučet " staveništní deponie výkopku pro zpětný zásyp</t>
  </si>
  <si>
    <t>174151101</t>
  </si>
  <si>
    <t>Zásyp sypaninou z jakékoliv horniny strojně s uložením výkopku ve vrstvách se zhutněním jam, šachet, rýh nebo kolem objektů v těchto vykopávkách</t>
  </si>
  <si>
    <t>559393219</t>
  </si>
  <si>
    <t>zpětný zásyp výkopkem</t>
  </si>
  <si>
    <t>7,500*8,300*1,535</t>
  </si>
  <si>
    <t>-(6,900*7,400*0,200) " odpočet ŠTP podsypu</t>
  </si>
  <si>
    <t>-(6,500*3,400*1,900)*2 " odpočet AN</t>
  </si>
  <si>
    <t>-(0,900*0,900*0,400)*2 " odpočet vstup. komínku do AN</t>
  </si>
  <si>
    <t>Mezisoučet " retenční nádrže</t>
  </si>
  <si>
    <t>36,000*1,300*1,825 " úsek Š1 - Š2</t>
  </si>
  <si>
    <t>40,000*1,300*1,275 " úsek Š3 - Š4</t>
  </si>
  <si>
    <t>46,000*1,300*1,450 " úsek Š4 - Š5</t>
  </si>
  <si>
    <t>50,000*1,300*1,465 " úsek Š5 - Š6</t>
  </si>
  <si>
    <t>48,000*1,300*1,505 " úsek Š6 - Š7</t>
  </si>
  <si>
    <t>42,000*1,300*1,485 " úsek Š7 - Š8</t>
  </si>
  <si>
    <t>((2,000*0,500*2)*1,500)*8 " rozšíření v místě Š1 - Š8</t>
  </si>
  <si>
    <t>-(Pi*(0,620)^2)*1,590 " odpočet Š1</t>
  </si>
  <si>
    <t>-(Pi*(0,620)^2)*2,655 " odpočet Š2</t>
  </si>
  <si>
    <t>-(Pi*(0,620)^2)*1,440 " odpočet Š3</t>
  </si>
  <si>
    <t>-(Pi*(0,620)^2)*1,800 " odpočet Š4</t>
  </si>
  <si>
    <t>-(Pi*(0,620)^2)*1,800 " odpočet Š5</t>
  </si>
  <si>
    <t>-(Pi*(0,620)^2)*1,780 " odpočet Š6</t>
  </si>
  <si>
    <t>-(Pi*(0,620)^2)*1,990 " odpočet Š7</t>
  </si>
  <si>
    <t>-(Pi*(0,620)^2)*1,700 " odpočet Š8</t>
  </si>
  <si>
    <t>-(33,500+2,500+3,900+40,000+46,000+50,000+48,000+42,000)*1,300*0,100 " odpočet ŠTP lože</t>
  </si>
  <si>
    <t>-(33,500+2,500+3,900+40,000+46,000+50,000+48,000+42,000)*1,300*0,600 " odpočet ŠTP obsypu</t>
  </si>
  <si>
    <t>-(11,500*1,300*0,500) " odpočet aktivní zóny - překop komunikace mezi Š1 - Š2</t>
  </si>
  <si>
    <t>-(226,000*1,300*0,500) " odpočet aktivní zóny - upravovaná komunikace mezi Š3 - Š8</t>
  </si>
  <si>
    <t>Mezisoučet " trasa kanalizace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</si>
  <si>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</si>
  <si>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</si>
  <si>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-827299078</t>
  </si>
  <si>
    <t>33,500*1,300*0,600 " úsek Š1 - Š2</t>
  </si>
  <si>
    <t>2,500*1,300*0,600 " úsek Š2 - AN</t>
  </si>
  <si>
    <t>3,900*1,300*0,600 " úsek AN - Š3</t>
  </si>
  <si>
    <t>40,000*1,300*0,600 " úsek Š3 - Š4</t>
  </si>
  <si>
    <t>46,000*1,300*0,600 " úsek Š4 - Š5</t>
  </si>
  <si>
    <t>50,000*1,300*0,600 " úsek Š5 - Š6</t>
  </si>
  <si>
    <t>48,000*1,300*0,600 " úsek Š6 - Š7</t>
  </si>
  <si>
    <t>42,000*1,300*0,600 " úsek Š7 - Š8</t>
  </si>
  <si>
    <t>-(Pi*(0,300)^2)*(33,500+2,500+3,900+40,000+46,000+50,000+48,000+42,000) " odpočet potrubí DN 300</t>
  </si>
  <si>
    <t>58331200</t>
  </si>
  <si>
    <t>štěrkopísek netříděný zásypový</t>
  </si>
  <si>
    <t>-307500926</t>
  </si>
  <si>
    <t>132,221*2 'Přepočtené koeficientem množství</t>
  </si>
  <si>
    <t>359901111</t>
  </si>
  <si>
    <t>Vyčištění stok jakékoliv výšky</t>
  </si>
  <si>
    <t>1523201499</t>
  </si>
  <si>
    <t>VV viz. 871350320</t>
  </si>
  <si>
    <t>2,000 " DN 200</t>
  </si>
  <si>
    <t>VV viz. 871370320</t>
  </si>
  <si>
    <t>265,900 " DN 300</t>
  </si>
  <si>
    <t>359901211</t>
  </si>
  <si>
    <t>Monitoring stok (kamerový systém) jakékoli výšky nová kanalizace</t>
  </si>
  <si>
    <t>6926932</t>
  </si>
  <si>
    <t>388129.R01</t>
  </si>
  <si>
    <t>Osazení ŽB retenční nádrže 20 m3 (6500x3400x1900 mm) pomocí autojeřábu s nosn. min. 30t</t>
  </si>
  <si>
    <t>-1047483327</t>
  </si>
  <si>
    <t>2,000</t>
  </si>
  <si>
    <t>562416.1</t>
  </si>
  <si>
    <t>retenční ŽB nádrž objemu 20 m3 s krycí deskou, vstupním komínkem a poklopem</t>
  </si>
  <si>
    <t>-335833732</t>
  </si>
  <si>
    <t>Poznámka k položce:_x000D_
vnější rozměry : 6500x3400x1900 mm_x000D_
vnitřní rozměry : 6100x3000x1500 mm_x000D_
tl. dna, stěn a krycí desky : 200 mm_x000D_
výška vstup. komínku : 400 mm</t>
  </si>
  <si>
    <t>2*1,02 'Přepočtené koeficientem množství</t>
  </si>
  <si>
    <t>Vodorovné konstrukce</t>
  </si>
  <si>
    <t>451573111</t>
  </si>
  <si>
    <t>Lože pod potrubí, stoky a drobné objekty v otevřeném výkopu z písku a štěrkopísku do 63 mm</t>
  </si>
  <si>
    <t>1904912137</t>
  </si>
  <si>
    <t>D1_10_Podélný_profil_stoka_A</t>
  </si>
  <si>
    <t>33,500*1,300*0,100 " úsek Š1 - Š2</t>
  </si>
  <si>
    <t>2,500*1,300*0,100 " úsek Š2 - AN</t>
  </si>
  <si>
    <t>3,900*1,300*0,100 " úsek AN - Š3</t>
  </si>
  <si>
    <t>40,000*1,300*0,100 " úsek Š3 - Š4</t>
  </si>
  <si>
    <t>46,000*1,300*0,100 " úsek Š4 - Š5</t>
  </si>
  <si>
    <t>50,000*1,300*0,100 " úsek Š5 - Š6</t>
  </si>
  <si>
    <t>48,000*1,300*0,100 " úsek Š6 - Š7</t>
  </si>
  <si>
    <t>42,000*1,300*0,100 " úsek Š7 - Š8</t>
  </si>
  <si>
    <t>(6,900*3,800*0,200)*2</t>
  </si>
  <si>
    <t>452112111</t>
  </si>
  <si>
    <t>Osazení betonových dílců prstenců nebo rámů pod poklopy a mříže, výšky do 100 mm</t>
  </si>
  <si>
    <t>53602577</t>
  </si>
  <si>
    <t>D1_12_Revizní_šachty</t>
  </si>
  <si>
    <t>2,000 " Š1 (1x h.80 + 1x h.100)</t>
  </si>
  <si>
    <t>2,000 " Š3 (1x h.60 + 1x h.100)</t>
  </si>
  <si>
    <t>2,000 " Š4 (1x h.60 + 1x h.80)</t>
  </si>
  <si>
    <t>2,000 " Š5 (1x h.60 + 1x h.80)</t>
  </si>
  <si>
    <t>1,000 " Š7 (1x h.80)</t>
  </si>
  <si>
    <t>1,000 " Š8 (1x h.40)</t>
  </si>
  <si>
    <t>59224184</t>
  </si>
  <si>
    <t>prstenec šachtový vyrovnávací betonový 625x120x40mm</t>
  </si>
  <si>
    <t>-222380265</t>
  </si>
  <si>
    <t>1*1,02 'Přepočtené koeficientem množství</t>
  </si>
  <si>
    <t>59224185</t>
  </si>
  <si>
    <t>prstenec šachtový vyrovnávací betonový 625x120x60mm</t>
  </si>
  <si>
    <t>1843251802</t>
  </si>
  <si>
    <t>3*1,02 'Přepočtené koeficientem množství</t>
  </si>
  <si>
    <t>59224176</t>
  </si>
  <si>
    <t>prstenec šachtový vyrovnávací betonový 625x120x80mm</t>
  </si>
  <si>
    <t>1612861303</t>
  </si>
  <si>
    <t>4*1,02 'Přepočtené koeficientem množství</t>
  </si>
  <si>
    <t>59224187</t>
  </si>
  <si>
    <t>prstenec šachtový vyrovnávací betonový 625x120x100mm</t>
  </si>
  <si>
    <t>474834966</t>
  </si>
  <si>
    <t>452112121</t>
  </si>
  <si>
    <t>Osazení betonových dílců prstenců nebo rámů pod poklopy a mříže, výšky přes 100 do 200 mm</t>
  </si>
  <si>
    <t>-1621260270</t>
  </si>
  <si>
    <t>D1_11_Sestava_kanalizační_šachty_s_hradítkem_DN_300</t>
  </si>
  <si>
    <t>2,000 " Š2</t>
  </si>
  <si>
    <t>1,000 " Š6 (h.250 mm)</t>
  </si>
  <si>
    <t>59224188</t>
  </si>
  <si>
    <t>prstenec šachtový vyrovnávací betonový 625x120x120mm</t>
  </si>
  <si>
    <t>827921712</t>
  </si>
  <si>
    <t>452311131</t>
  </si>
  <si>
    <t>Podkladní a zajišťovací konstrukce z betonu prostého v otevřeném výkopu desky pod potrubí, stoky a drobné objekty z betonu tř. C 12/15</t>
  </si>
  <si>
    <t>2114023094</t>
  </si>
  <si>
    <t>(1,500*1,500*0,100)*7 " Š1, Š3 - Š8</t>
  </si>
  <si>
    <t>(1,500*1,500*0,100)*1 " Š2</t>
  </si>
  <si>
    <t>D1_15_Vzorový_výkres_napojení_vpusti</t>
  </si>
  <si>
    <t>(0,800*0,800*0,100)*4 " UV1 - UV4</t>
  </si>
  <si>
    <t>452351101</t>
  </si>
  <si>
    <t>Bednění podkladních a zajišťovacích konstrukcí v otevřeném výkopu desek nebo sedlových loží pod potrubí, stoky a drobné objekty</t>
  </si>
  <si>
    <t>463295097</t>
  </si>
  <si>
    <t>(1,500*4*0,100)*7 " Š1, Š3 - Š8</t>
  </si>
  <si>
    <t>(1,500*4*0,100)*1 " Š2</t>
  </si>
  <si>
    <t>(0,800*4*0,100)*4 " UV1 - UV4</t>
  </si>
  <si>
    <t>566901233</t>
  </si>
  <si>
    <t>Vyspravení podkladu po překopech inženýrských sítí plochy přes 15 m2 s rozprostřením a zhutněním štěrkodrtí tl. 200 mm</t>
  </si>
  <si>
    <t>-868255372</t>
  </si>
  <si>
    <t>566901272</t>
  </si>
  <si>
    <t>Vyspravení podkladu po překopech inženýrských sítí plochy přes 15 m2 s rozprostřením a zhutněním směsí zpevněnou cementem SC C 20/25 (PB I) tl. 150 mm</t>
  </si>
  <si>
    <t>320330018</t>
  </si>
  <si>
    <t>11,500*2,300 " podkl. vrstva SC (překop komunikace)</t>
  </si>
  <si>
    <t>572341111</t>
  </si>
  <si>
    <t>Vyspravení krytu komunikací po překopech inženýrských sítí plochy přes 15 m2 asfaltovým betonem ACO (AB), po zhutnění tl. přes 30 do 50 mm</t>
  </si>
  <si>
    <t>-988199609</t>
  </si>
  <si>
    <t>572341112</t>
  </si>
  <si>
    <t>Vyspravení krytu komunikací po překopech inženýrských sítí plochy přes 15 m2 asfaltovým betonem ACO (AB), po zhutnění tl. přes 50 do 70 mm</t>
  </si>
  <si>
    <t>-209884390</t>
  </si>
  <si>
    <t>871350320</t>
  </si>
  <si>
    <t>Montáž kanalizačního potrubí z plastů z polypropylenu PP hladkého plnostěnného SN 12 DN 200</t>
  </si>
  <si>
    <t>1760619164</t>
  </si>
  <si>
    <t>0,500*4 " napojení UV1 - UV4</t>
  </si>
  <si>
    <t>28617026</t>
  </si>
  <si>
    <t>trubka kanalizační PP plnostěnná třívrstvá DN 200x1000mm SN12</t>
  </si>
  <si>
    <t>970061367</t>
  </si>
  <si>
    <t>2*1,015 'Přepočtené koeficientem množství</t>
  </si>
  <si>
    <t>871370320</t>
  </si>
  <si>
    <t>Montáž kanalizačního potrubí z plastů z polypropylenu PP hladkého plnostěnného SN 12 DN 300</t>
  </si>
  <si>
    <t>38438341</t>
  </si>
  <si>
    <t>33,500 " úsek Š1 - Š2</t>
  </si>
  <si>
    <t>2,500 " úsek Š2 - AN</t>
  </si>
  <si>
    <t>3,900 " úsek AN - Š3</t>
  </si>
  <si>
    <t>40,000 " úsek Š3 - Š4</t>
  </si>
  <si>
    <t>46,000 " úsek Š4 - Š5</t>
  </si>
  <si>
    <t>50,000 " úsek Š5 - Š6</t>
  </si>
  <si>
    <t>48,000 " úsek Š6 - Š7</t>
  </si>
  <si>
    <t>42,000 " úsek Š7 - Š8</t>
  </si>
  <si>
    <t>28617028</t>
  </si>
  <si>
    <t>trubka kanalizační PP plnostěnná třívrstvá DN 300x1000mm SN12</t>
  </si>
  <si>
    <t>603051340</t>
  </si>
  <si>
    <t>265,9*1,015 'Přepočtené koeficientem množství</t>
  </si>
  <si>
    <t>877350310</t>
  </si>
  <si>
    <t>Montáž tvarovek na kanalizačním plastovém potrubí z polypropylenu PP hladkého plnostěnného kolen DN 200</t>
  </si>
  <si>
    <t>312071840</t>
  </si>
  <si>
    <t>2,000*3 " napojení UV2 - UV4 (2x K 45°/napojení)</t>
  </si>
  <si>
    <t>28617183</t>
  </si>
  <si>
    <t>koleno kanalizační PP SN16 45° DN 200</t>
  </si>
  <si>
    <t>-1975547618</t>
  </si>
  <si>
    <t>6*1,015 'Přepočtené koeficientem množství</t>
  </si>
  <si>
    <t>877350440</t>
  </si>
  <si>
    <t>Montáž tvarovek na kanalizačním plastovém potrubí z polypropylenu PP korugovaného nebo žebrovaného šachtových vložek DN 200</t>
  </si>
  <si>
    <t>-270076809</t>
  </si>
  <si>
    <t>1,000 " napojení UV1 do Š8</t>
  </si>
  <si>
    <t>28617481</t>
  </si>
  <si>
    <t>vložka šachtová kanalizace PP korugované DN 200</t>
  </si>
  <si>
    <t>718637210</t>
  </si>
  <si>
    <t>1*1,015 'Přepočtené koeficientem množství</t>
  </si>
  <si>
    <t>877370320</t>
  </si>
  <si>
    <t>Montáž tvarovek na kanalizačním plastovém potrubí z polypropylenu PP hladkého plnostěnného odboček DN 300</t>
  </si>
  <si>
    <t>-1102391009</t>
  </si>
  <si>
    <t>1,000*3 " napojení UV2 - UV4</t>
  </si>
  <si>
    <t>28617215</t>
  </si>
  <si>
    <t>odbočka kanalizační PP SN16 45° DN 300/200</t>
  </si>
  <si>
    <t>-1696523113</t>
  </si>
  <si>
    <t>3*1,015 'Přepočtené koeficientem množství</t>
  </si>
  <si>
    <t>877370440</t>
  </si>
  <si>
    <t>Montáž tvarovek na kanalizačním plastovém potrubí z polypropylenu PP korugovaného nebo žebrovaného šachtových vložek DN 300</t>
  </si>
  <si>
    <t>-1559335343</t>
  </si>
  <si>
    <t>1,000 " Š1</t>
  </si>
  <si>
    <t>2,000 " Š3</t>
  </si>
  <si>
    <t>2,000 " Š4</t>
  </si>
  <si>
    <t>2,000 " Š5</t>
  </si>
  <si>
    <t>2,000 " Š6</t>
  </si>
  <si>
    <t>2,000 " Š7</t>
  </si>
  <si>
    <t>1,000 " Š8</t>
  </si>
  <si>
    <t>28617483</t>
  </si>
  <si>
    <t>vložka šachtová kanalizace PP korugované DN 300</t>
  </si>
  <si>
    <t>-1020450938</t>
  </si>
  <si>
    <t>14*1,015 'Přepočtené koeficientem množství</t>
  </si>
  <si>
    <t>877390440</t>
  </si>
  <si>
    <t>Montáž tvarovek na kanalizačním plastovém potrubí z polypropylenu PP korugovaného nebo žebrovaného šachtových vložek DN 400</t>
  </si>
  <si>
    <t>752570929</t>
  </si>
  <si>
    <t>2,000 " Š1 (stávající kanalizace)</t>
  </si>
  <si>
    <t>28617484</t>
  </si>
  <si>
    <t>vložka šachtová kanalizace PP korugované DN 400</t>
  </si>
  <si>
    <t>1208150849</t>
  </si>
  <si>
    <t>891372322</t>
  </si>
  <si>
    <t>Montáž kanalizačních armatur na potrubí stavítek DN 300</t>
  </si>
  <si>
    <t>-1367490476</t>
  </si>
  <si>
    <t>1,000 " hradítko DN 300</t>
  </si>
  <si>
    <t>42223003.1</t>
  </si>
  <si>
    <t>šoupátko/stavítko vřetenové nerezová ocel DN 300 do šachty</t>
  </si>
  <si>
    <t>1170188588</t>
  </si>
  <si>
    <t>42291076</t>
  </si>
  <si>
    <t>souprava zemní pro šoupátka DN 250-300mm Rd 1,5m</t>
  </si>
  <si>
    <t>-1420059687</t>
  </si>
  <si>
    <t>892351111</t>
  </si>
  <si>
    <t>Tlakové zkoušky vodou na potrubí DN 150 nebo 200</t>
  </si>
  <si>
    <t>-1977021854</t>
  </si>
  <si>
    <t>892372121</t>
  </si>
  <si>
    <t>Tlakové zkoušky vzduchem těsnícími vaky ucpávkovými DN 300</t>
  </si>
  <si>
    <t>úsek</t>
  </si>
  <si>
    <t>1091652613</t>
  </si>
  <si>
    <t>1,000 " úsek Š1 - Š2</t>
  </si>
  <si>
    <t>1,000 " úsek Š2 - AN</t>
  </si>
  <si>
    <t>1,000 " úsek AN - Š3</t>
  </si>
  <si>
    <t>1,000 " úsek Š3 - Š4</t>
  </si>
  <si>
    <t>1,000 " úsek Š4 - Š5</t>
  </si>
  <si>
    <t>1,000 " úsek Š5 - Š6</t>
  </si>
  <si>
    <t>1,000 " úsek Š6 - Š7</t>
  </si>
  <si>
    <t>1,000 " úsek Š7 - Š8</t>
  </si>
  <si>
    <t>892381111</t>
  </si>
  <si>
    <t>Tlakové zkoušky vodou na potrubí DN 250, 300 nebo 350</t>
  </si>
  <si>
    <t>-537520034</t>
  </si>
  <si>
    <t>894411311</t>
  </si>
  <si>
    <t>Osazení betonových nebo železobetonových dílců pro šachty skruží rovných</t>
  </si>
  <si>
    <t>-1211832189</t>
  </si>
  <si>
    <t>1,000 " Š2 (h.1000 mm)</t>
  </si>
  <si>
    <t>1,000 " Š3 (h.250 mm)</t>
  </si>
  <si>
    <t>1,000 " Š4 (h.250 mm)</t>
  </si>
  <si>
    <t>1,000 " Š5 (h.250 mm)</t>
  </si>
  <si>
    <t>1,000 " Š7 (h.500 mm)</t>
  </si>
  <si>
    <t>1,000 " Š8 (h.250 mm)</t>
  </si>
  <si>
    <t>59224160</t>
  </si>
  <si>
    <t>skruž kanalizační s ocelovými stupadly 100x25x12cm</t>
  </si>
  <si>
    <t>465440688</t>
  </si>
  <si>
    <t>5*1,02 'Přepočtené koeficientem množství</t>
  </si>
  <si>
    <t>59224161</t>
  </si>
  <si>
    <t>skruž kanalizační s ocelovými stupadly 100x50x12cm</t>
  </si>
  <si>
    <t>1815683168</t>
  </si>
  <si>
    <t>59224162</t>
  </si>
  <si>
    <t>skruž kanalizační s ocelovými stupadly 100x100x12cm</t>
  </si>
  <si>
    <t>-1966142777</t>
  </si>
  <si>
    <t>59224348</t>
  </si>
  <si>
    <t>těsnění elastomerové pro spojení šachetních dílů DN 1000</t>
  </si>
  <si>
    <t>-1829183530</t>
  </si>
  <si>
    <t>894412411</t>
  </si>
  <si>
    <t>Osazení betonových nebo železobetonových dílců pro šachty skruží přechodových</t>
  </si>
  <si>
    <t>1726752865</t>
  </si>
  <si>
    <t>1,000*7 " Š1, Š3 - Š8</t>
  </si>
  <si>
    <t>59224168</t>
  </si>
  <si>
    <t>skruž betonová přechodová 62,5/100x60x12cm, stupadla poplastovaná kapsová</t>
  </si>
  <si>
    <t>-1289570850</t>
  </si>
  <si>
    <t>7*1,02 'Přepočtené koeficientem množství</t>
  </si>
  <si>
    <t>-563992038</t>
  </si>
  <si>
    <t>894414111</t>
  </si>
  <si>
    <t>Osazení betonových nebo železobetonových dílců pro šachty skruží základových (dno)</t>
  </si>
  <si>
    <t>-136966487</t>
  </si>
  <si>
    <t>1,000 " Š2</t>
  </si>
  <si>
    <t>59224338</t>
  </si>
  <si>
    <t>dno betonové šachty kanalizační přímé 100x80x50cm</t>
  </si>
  <si>
    <t>147402260</t>
  </si>
  <si>
    <t>8*1,02 'Přepočtené koeficientem množství</t>
  </si>
  <si>
    <t>894414211</t>
  </si>
  <si>
    <t>Osazení betonových nebo železobetonových dílců pro šachty desek zákrytových</t>
  </si>
  <si>
    <t>1843523713</t>
  </si>
  <si>
    <t>59224075</t>
  </si>
  <si>
    <t>deska betonová zákrytová k ukončení šachet 1000/625x200mm</t>
  </si>
  <si>
    <t>582191452</t>
  </si>
  <si>
    <t>895941111</t>
  </si>
  <si>
    <t>Zřízení vpusti kanalizační uliční z betonových dílců typ UV-50 normální</t>
  </si>
  <si>
    <t>-78218884</t>
  </si>
  <si>
    <t>D1_16_Vzorový_výkres_uliční_vpusť</t>
  </si>
  <si>
    <t>59223852</t>
  </si>
  <si>
    <t>dno pro uliční vpusť s kalovou prohlubní betonové 450x300x50mm</t>
  </si>
  <si>
    <t>183417152</t>
  </si>
  <si>
    <t>59223854</t>
  </si>
  <si>
    <t>skruž pro uliční vpusť s výtokovým otvorem PVC betonová 450x350x50mm</t>
  </si>
  <si>
    <t>93197634</t>
  </si>
  <si>
    <t>59223862</t>
  </si>
  <si>
    <t>skruž pro uliční vpusť středová betonová 450x295x50mm</t>
  </si>
  <si>
    <t>-351538178</t>
  </si>
  <si>
    <t>59223857</t>
  </si>
  <si>
    <t>skruž pro uliční vpusť horní betonová 450x295x50mm</t>
  </si>
  <si>
    <t>-121785686</t>
  </si>
  <si>
    <t>59223864</t>
  </si>
  <si>
    <t>prstenec pro uliční vpusť vyrovnávací betonový 390x60x130mm</t>
  </si>
  <si>
    <t>147533027</t>
  </si>
  <si>
    <t>899104112</t>
  </si>
  <si>
    <t>Osazení poklopů litinových a ocelových včetně rámů pro třídu zatížení D400, E600</t>
  </si>
  <si>
    <t>-1179642730</t>
  </si>
  <si>
    <t>1,000*8 " Š1 - Š8</t>
  </si>
  <si>
    <t>55241017</t>
  </si>
  <si>
    <t>poklop šachtový litinový kruhový DN 600 bez ventilace tř D400 pro běžný provoz</t>
  </si>
  <si>
    <t>1342035634</t>
  </si>
  <si>
    <t>899204112</t>
  </si>
  <si>
    <t>Osazení mříží litinových včetně rámů a košů na bahno pro třídu zatížení D400, E600</t>
  </si>
  <si>
    <t>826541292</t>
  </si>
  <si>
    <t>55242328</t>
  </si>
  <si>
    <t>mříž D 400 -  plochá, 600x600 4-stranný rám</t>
  </si>
  <si>
    <t>1415124917</t>
  </si>
  <si>
    <t>55241000</t>
  </si>
  <si>
    <t>koš kalový pod kruhovou mříž - lehký</t>
  </si>
  <si>
    <t>-644960617</t>
  </si>
  <si>
    <t>899401112</t>
  </si>
  <si>
    <t>Osazení poklopů litinových šoupátkových</t>
  </si>
  <si>
    <t>-1539171492</t>
  </si>
  <si>
    <t>1,000 " pro hradítko DN 300</t>
  </si>
  <si>
    <t>42291352</t>
  </si>
  <si>
    <t>poklop litinový šoupátkový pro zemní soupravy osazení do terénu a do vozovky</t>
  </si>
  <si>
    <t>1038650082</t>
  </si>
  <si>
    <t>56230636</t>
  </si>
  <si>
    <t>deska podkladová uličního poklopu plastového ventilkového a šoupatového</t>
  </si>
  <si>
    <t>1522733615</t>
  </si>
  <si>
    <t>889453539</t>
  </si>
  <si>
    <t>Poznámka k položce:_x000D_
zpětné osazení původního očištěného obrubníku_x000D_
beton C 25/30 XF2</t>
  </si>
  <si>
    <t>-370926448</t>
  </si>
  <si>
    <t>2,300*2 " bet. silniční obruba (překop komunikace)</t>
  </si>
  <si>
    <t>1515621709</t>
  </si>
  <si>
    <t>1649910616</t>
  </si>
  <si>
    <t>919721101</t>
  </si>
  <si>
    <t>Geomříž pro stabilizaci podkladu tkaná z polyesteru podélná pevnost v tahu do 50 kN/m</t>
  </si>
  <si>
    <t>595529580</t>
  </si>
  <si>
    <t>2057267632</t>
  </si>
  <si>
    <t>11,500*2 " obrus. vrstva ACO 11 (překop komunikace)</t>
  </si>
  <si>
    <t>-312177619</t>
  </si>
  <si>
    <t>438837743</t>
  </si>
  <si>
    <t>729099434</t>
  </si>
  <si>
    <t>11,500*2 " ložná vrstva ACL 16 (překop komunikace)</t>
  </si>
  <si>
    <t>-1666697216</t>
  </si>
  <si>
    <t>11,500*2 " podkl. vrstva SC 8/10 (překop komunikace)</t>
  </si>
  <si>
    <t>933901111</t>
  </si>
  <si>
    <t>Zkoušky objektů a vymývání provedení zkoušky vodotěsnosti betonové nádrže jakéhokoliv druhu a tvaru, o obsahu do 1000 m3</t>
  </si>
  <si>
    <t>1211248176</t>
  </si>
  <si>
    <t>(6,100*3,000*1,500)*2</t>
  </si>
  <si>
    <t>08211321</t>
  </si>
  <si>
    <t>voda pitná pro ostatní odběratele</t>
  </si>
  <si>
    <t>114569243</t>
  </si>
  <si>
    <t>54,9*1,03 'Přepočtené koeficientem množství</t>
  </si>
  <si>
    <t>933901311</t>
  </si>
  <si>
    <t>Zkoušky objektů a vymývání naplnění a vyprázdnění nádrže pro účely vymývací (proplachovací) o obsahu do 1000 m3</t>
  </si>
  <si>
    <t>-1043411655</t>
  </si>
  <si>
    <t>977151124</t>
  </si>
  <si>
    <t>Jádrové vrty diamantovými korunkami do stavebních materiálů (železobetonu, betonu, cihel, obkladů, dlažeb, kamene) průměru přes 150 do 180 mm</t>
  </si>
  <si>
    <t>1837000151</t>
  </si>
  <si>
    <t>0,060*8 " UV1 - UV4</t>
  </si>
  <si>
    <t>977151226</t>
  </si>
  <si>
    <t>Jádrové vrty diamantovými korunkami do stavebních materiálů (železobetonu, betonu, cihel, obkladů, dlažeb, kamene) dovrchní (směrem vzhůru), průměru přes 200 do 225 mm</t>
  </si>
  <si>
    <t>1999164108</t>
  </si>
  <si>
    <t>0,060 " napojení UV1 do Š8</t>
  </si>
  <si>
    <t>977151911</t>
  </si>
  <si>
    <t>Jádrové vrty diamantovými korunkami do stavebních materiálů (železobetonu, betonu, cihel, obkladů, dlažeb, kamene) Příplatek k cenám za práci ve stísněném prostoru</t>
  </si>
  <si>
    <t>-1404920894</t>
  </si>
  <si>
    <t>VV viz. 977151124</t>
  </si>
  <si>
    <t>0,480</t>
  </si>
  <si>
    <t>VV viz. 977151226</t>
  </si>
  <si>
    <t>0,060</t>
  </si>
  <si>
    <t>979021113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</si>
  <si>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</si>
  <si>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-538299953</t>
  </si>
  <si>
    <t>-1361343833</t>
  </si>
  <si>
    <t>7,671 " podkl. drcené kamenivo</t>
  </si>
  <si>
    <t>-798505008</t>
  </si>
  <si>
    <t>7,671</t>
  </si>
  <si>
    <t>7,671*19 'Přepočtené koeficientem množství</t>
  </si>
  <si>
    <t>618464277</t>
  </si>
  <si>
    <t>8,596 " podkladní vrstva SC</t>
  </si>
  <si>
    <t>2,592+5,819 " asfaltové kry</t>
  </si>
  <si>
    <t>-776765402</t>
  </si>
  <si>
    <t>17,007</t>
  </si>
  <si>
    <t>17,007*19 'Přepočtené koeficientem množství</t>
  </si>
  <si>
    <t>1506171742</t>
  </si>
  <si>
    <t>135</t>
  </si>
  <si>
    <t>841198468</t>
  </si>
  <si>
    <t>136</t>
  </si>
  <si>
    <t>-167405024</t>
  </si>
  <si>
    <t>137</t>
  </si>
  <si>
    <t>-1894600108</t>
  </si>
  <si>
    <t>138</t>
  </si>
  <si>
    <t>998276101</t>
  </si>
  <si>
    <t>Přesun hmot pro trubní vedení hloubené z trub z plastických hmot nebo sklolaminátových pro vodovody nebo kanalizace v otevřeném výkopu dopravní vzdálenost do 15 m</t>
  </si>
  <si>
    <t>-2133210284</t>
  </si>
  <si>
    <t>139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</si>
  <si>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</si>
  <si>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</si>
  <si>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2136521390</t>
  </si>
  <si>
    <t>SO 401 - Veřejné osvětlení</t>
  </si>
  <si>
    <t>22249</t>
  </si>
  <si>
    <t>42.22.12</t>
  </si>
  <si>
    <t xml:space="preserve">    21-M - Elektromontáže</t>
  </si>
  <si>
    <t xml:space="preserve">      Demontáže - Demontáže</t>
  </si>
  <si>
    <t xml:space="preserve">      Dodávky zařízení - Dodávky zařízení</t>
  </si>
  <si>
    <t xml:space="preserve">      Elektromontáže - Elektromontáže</t>
  </si>
  <si>
    <t xml:space="preserve">      Materiál elektromont - Materiál elektromont</t>
  </si>
  <si>
    <t xml:space="preserve">      Materiál zemní  sta - Materiál zemní  sta</t>
  </si>
  <si>
    <t xml:space="preserve">      Ostatní náklady - Ostatní náklady</t>
  </si>
  <si>
    <t xml:space="preserve">      Zemní práce - Zemní práce</t>
  </si>
  <si>
    <t>21-M</t>
  </si>
  <si>
    <t>Elektromontáže</t>
  </si>
  <si>
    <t>Demontáže</t>
  </si>
  <si>
    <t>210202103.1</t>
  </si>
  <si>
    <t>svítidlo výbojkové venkovní na výložník /dmtž</t>
  </si>
  <si>
    <t>ks</t>
  </si>
  <si>
    <t>1315184484</t>
  </si>
  <si>
    <t>210204002</t>
  </si>
  <si>
    <t>stožár osvětlovací sadový ocelový /dmtž</t>
  </si>
  <si>
    <t>1597525188</t>
  </si>
  <si>
    <t>Dodávky zařízení</t>
  </si>
  <si>
    <t>000530412</t>
  </si>
  <si>
    <t>svítidlo LED EL1  IP65 29.5W/3700lm/4000K</t>
  </si>
  <si>
    <t>-608094465</t>
  </si>
  <si>
    <t>000560008</t>
  </si>
  <si>
    <t>stožár osvětlov bezpatic K7-133/89/60Z žárZn</t>
  </si>
  <si>
    <t>-2053301613</t>
  </si>
  <si>
    <t>000569404</t>
  </si>
  <si>
    <t>ochranná manžeta OM133 pro K,KL,UZ,UZL/M/N,KN,KD</t>
  </si>
  <si>
    <t>-1101603519</t>
  </si>
  <si>
    <t>000574176</t>
  </si>
  <si>
    <t>výložník osvětlovací rovný SD1-1500Z žárZn</t>
  </si>
  <si>
    <t>-412648334</t>
  </si>
  <si>
    <t>210100101</t>
  </si>
  <si>
    <t>ukončení na svorkovnici vodič do 16mm2</t>
  </si>
  <si>
    <t>2100681530</t>
  </si>
  <si>
    <t>210202103</t>
  </si>
  <si>
    <t>svítidlo výbojkové venkovní na výložník</t>
  </si>
  <si>
    <t>1367899221</t>
  </si>
  <si>
    <t>210204011</t>
  </si>
  <si>
    <t>stožár osvětlovací ocelový do 12m</t>
  </si>
  <si>
    <t>1062090413</t>
  </si>
  <si>
    <t>210204103</t>
  </si>
  <si>
    <t>výložník na stožár 1-ramenný do 35kg</t>
  </si>
  <si>
    <t>-1938676710</t>
  </si>
  <si>
    <t>210204201</t>
  </si>
  <si>
    <t>elektrovýzbroj stožárů pro 1 okruh</t>
  </si>
  <si>
    <t>-57935018</t>
  </si>
  <si>
    <t>210220022</t>
  </si>
  <si>
    <t>uzemňov.vedení v zemi úplná mtž FeZn pr.8-10mm</t>
  </si>
  <si>
    <t>1304107182</t>
  </si>
  <si>
    <t>210220301</t>
  </si>
  <si>
    <t>svorka hromosvodová do 2 šroubů</t>
  </si>
  <si>
    <t>1050633993</t>
  </si>
  <si>
    <t>210220446</t>
  </si>
  <si>
    <t>ochrana zemní svorky smršťovací trubicí 50/16mm</t>
  </si>
  <si>
    <t>-675562147</t>
  </si>
  <si>
    <t>210810048</t>
  </si>
  <si>
    <t>kabel(-CYKY) pevně uložený do 3x6/4x4/7x2,5</t>
  </si>
  <si>
    <t>956948499</t>
  </si>
  <si>
    <t>210810101</t>
  </si>
  <si>
    <t>kabel Cu(-1kV CYKY) pevně uložený do 3x35/4x25</t>
  </si>
  <si>
    <t>-988319460</t>
  </si>
  <si>
    <t>Materiál elektromont</t>
  </si>
  <si>
    <t>000101305</t>
  </si>
  <si>
    <t>kabel CYKY 5x1,5</t>
  </si>
  <si>
    <t>-1024060533</t>
  </si>
  <si>
    <t>000101210</t>
  </si>
  <si>
    <t>kabel CYKY 4x16</t>
  </si>
  <si>
    <t>1898485039</t>
  </si>
  <si>
    <t>000295011</t>
  </si>
  <si>
    <t>vedení FeZn pr.10mm(0,63kg/m)</t>
  </si>
  <si>
    <t>1816798131</t>
  </si>
  <si>
    <t>000000127</t>
  </si>
  <si>
    <t>smršťovací trubice RPK 50/16</t>
  </si>
  <si>
    <t>1424406089</t>
  </si>
  <si>
    <t>000295405</t>
  </si>
  <si>
    <t>svorka spojovací SSp FeZn</t>
  </si>
  <si>
    <t>1245057604</t>
  </si>
  <si>
    <t>000579243</t>
  </si>
  <si>
    <t>stožárová výzbroj SR481-27 Z/Vr IP20</t>
  </si>
  <si>
    <t>1089415450</t>
  </si>
  <si>
    <t>000430551</t>
  </si>
  <si>
    <t>pojistková patrona E27 (2-4A)</t>
  </si>
  <si>
    <t>1712489248</t>
  </si>
  <si>
    <t>Materiál zemní  sta</t>
  </si>
  <si>
    <t>000046112</t>
  </si>
  <si>
    <t>štěrkopísek 0-16mm</t>
  </si>
  <si>
    <t>290257014</t>
  </si>
  <si>
    <t>000046383</t>
  </si>
  <si>
    <t>výstražná fólie šířka 0,34m</t>
  </si>
  <si>
    <t>-1080115591</t>
  </si>
  <si>
    <t>000046515</t>
  </si>
  <si>
    <t>roura korugovaná KOPODUR KD09110 pr.110/94mm</t>
  </si>
  <si>
    <t>-181968779</t>
  </si>
  <si>
    <t>000046525</t>
  </si>
  <si>
    <t>/roura korugovaná 09110/ spojka 02110</t>
  </si>
  <si>
    <t>1165663862</t>
  </si>
  <si>
    <t>1247556867</t>
  </si>
  <si>
    <t>1496386371</t>
  </si>
  <si>
    <t>-2027108353</t>
  </si>
  <si>
    <t>43253110</t>
  </si>
  <si>
    <t>000046134</t>
  </si>
  <si>
    <t>beton B13,5</t>
  </si>
  <si>
    <t>1710801777</t>
  </si>
  <si>
    <t>000046453</t>
  </si>
  <si>
    <t>stožárové pouzdro plast SP315/1000</t>
  </si>
  <si>
    <t>-470888225</t>
  </si>
  <si>
    <t>Ostatní náklady</t>
  </si>
  <si>
    <t>218009001</t>
  </si>
  <si>
    <t>poplatek za recyklaci svítidla přes 50cm</t>
  </si>
  <si>
    <t>-1654451616</t>
  </si>
  <si>
    <t>21900.R01</t>
  </si>
  <si>
    <t>doprava dodávek</t>
  </si>
  <si>
    <t>%</t>
  </si>
  <si>
    <t>-1028740754</t>
  </si>
  <si>
    <t>21900.R02</t>
  </si>
  <si>
    <t>přesun dodávek</t>
  </si>
  <si>
    <t>-1068275990</t>
  </si>
  <si>
    <t>21900.R03</t>
  </si>
  <si>
    <t>prořez materiálu</t>
  </si>
  <si>
    <t>-1569195140</t>
  </si>
  <si>
    <t>21900.R04</t>
  </si>
  <si>
    <t>podružný materiál</t>
  </si>
  <si>
    <t>-1942661547</t>
  </si>
  <si>
    <t>21900.R05</t>
  </si>
  <si>
    <t>PPV pro elektromontáže</t>
  </si>
  <si>
    <t>299271358</t>
  </si>
  <si>
    <t>21900.R06</t>
  </si>
  <si>
    <t>PPV pro zemní práce</t>
  </si>
  <si>
    <t>-714508066</t>
  </si>
  <si>
    <t>21900.R07</t>
  </si>
  <si>
    <t>revize elektrozařízení</t>
  </si>
  <si>
    <t>Kč</t>
  </si>
  <si>
    <t>486060719</t>
  </si>
  <si>
    <t>21900.R08</t>
  </si>
  <si>
    <t>měření osvětlení včetně zatlumení</t>
  </si>
  <si>
    <t>-1985768421</t>
  </si>
  <si>
    <t>219000104</t>
  </si>
  <si>
    <t>součinnost správce sítě(rozvodného závodu)</t>
  </si>
  <si>
    <t>486699801</t>
  </si>
  <si>
    <t>219000231</t>
  </si>
  <si>
    <t>montážní plošina MP10 do 10m výšky</t>
  </si>
  <si>
    <t>1816346605</t>
  </si>
  <si>
    <t>460030035</t>
  </si>
  <si>
    <t>vytrhání mozaik dlažby v písku</t>
  </si>
  <si>
    <t>-361470824</t>
  </si>
  <si>
    <t>460050703</t>
  </si>
  <si>
    <t>výkop jámy do 2m3 pro stožár VO ruční tz.3/ko1.5</t>
  </si>
  <si>
    <t>1103087751</t>
  </si>
  <si>
    <t>460100003</t>
  </si>
  <si>
    <t>pouzdrový základ VO mimo trasu kabelu pr.0,3/1,5m</t>
  </si>
  <si>
    <t>1789430275</t>
  </si>
  <si>
    <t>460200243</t>
  </si>
  <si>
    <t>výkop kabel.rýhy šířka 50/hloubka 60cm tz.3/ko1.2</t>
  </si>
  <si>
    <t>-440913539</t>
  </si>
  <si>
    <t>460201093</t>
  </si>
  <si>
    <t>výkop kabel.rýhy šířka 100/hloubka 130cm tz3/ko1.2</t>
  </si>
  <si>
    <t>-1869939667</t>
  </si>
  <si>
    <t>460490012</t>
  </si>
  <si>
    <t>výstražná fólie šířka nad 30cm</t>
  </si>
  <si>
    <t>1746069815</t>
  </si>
  <si>
    <t>-353833005</t>
  </si>
  <si>
    <t>460510031</t>
  </si>
  <si>
    <t>kabelový prostup z ohebné roury plast pr.110mm</t>
  </si>
  <si>
    <t>833616965</t>
  </si>
  <si>
    <t>93156905</t>
  </si>
  <si>
    <t>460600001</t>
  </si>
  <si>
    <t>odvoz zeminy do 10km vč.poplatku za skládku</t>
  </si>
  <si>
    <t>1880536005</t>
  </si>
  <si>
    <t>-74012525</t>
  </si>
  <si>
    <t>-1823132710</t>
  </si>
  <si>
    <t>460650015</t>
  </si>
  <si>
    <t>podklad nebo zához štěrkopískem</t>
  </si>
  <si>
    <t>-113179720</t>
  </si>
  <si>
    <t>1326805201</t>
  </si>
  <si>
    <t>460710001</t>
  </si>
  <si>
    <t>geodetické zaměření skutečné polohy</t>
  </si>
  <si>
    <t>-1131993851</t>
  </si>
  <si>
    <t>SO 900 - Návrh DIO</t>
  </si>
  <si>
    <t>SO 901 - Dočasná autobusová zastávka Větrník</t>
  </si>
  <si>
    <t>913121111</t>
  </si>
  <si>
    <t>Montáž a demontáž dočasných dopravních značek kompletních značek vč. podstavce a sloupku základních</t>
  </si>
  <si>
    <t>1699730195</t>
  </si>
  <si>
    <t>C.3_Speciální_výkres_situace_ZOV_+_hrubý_návrh_DIO</t>
  </si>
  <si>
    <t>1,000 " IJ 4a</t>
  </si>
  <si>
    <t>1,000 " IJ 4c</t>
  </si>
  <si>
    <t>913121211</t>
  </si>
  <si>
    <t>Montáž a demontáž dočasných dopravních značek Příplatek za první a každý další den použití dočasných dopravních značek k ceně 12-1111</t>
  </si>
  <si>
    <t>-1746259909</t>
  </si>
  <si>
    <t>VV viz. 913121111</t>
  </si>
  <si>
    <t>2,000*150 " předpoklad 5 měsíců</t>
  </si>
  <si>
    <t>372979035</t>
  </si>
  <si>
    <t>1,000 " IJ 4c (dočasné zrušení autobus. zastávky)</t>
  </si>
  <si>
    <t>1758100204</t>
  </si>
  <si>
    <t>1,000</t>
  </si>
  <si>
    <t>915222121</t>
  </si>
  <si>
    <t>Přechodné vodorovné dopravní značení samolepicí retroreflexní fólií s trvanlivostí přes 2 do 6 měsíců</t>
  </si>
  <si>
    <t>-558248231</t>
  </si>
  <si>
    <t>(13,000*2+3,000*4+3,750*4+9,500*2)*1 " V 11a (zastávka autobusu - včetně 2x textu BUS)</t>
  </si>
  <si>
    <t>915222911</t>
  </si>
  <si>
    <t>Přechodné vodorovné dopravní značení odstranění retroreflexní fólie</t>
  </si>
  <si>
    <t>-1688089181</t>
  </si>
  <si>
    <t>VV viz. 915222121</t>
  </si>
  <si>
    <t>72,000</t>
  </si>
  <si>
    <t>SO 902 - Objízdná trasa</t>
  </si>
  <si>
    <t>913111115</t>
  </si>
  <si>
    <t>Montáž a demontáž dočasných dopravních značek samostatných značek základních</t>
  </si>
  <si>
    <t>1014838187</t>
  </si>
  <si>
    <t xml:space="preserve">1,000*3 " SDZ E3a na sloupku IP10a/b </t>
  </si>
  <si>
    <t>913111215</t>
  </si>
  <si>
    <t>Montáž a demontáž dočasných dopravních značek Příplatek za první a každý další den použití dočasných dopravních značek k ceně 11-1115</t>
  </si>
  <si>
    <t>654475435</t>
  </si>
  <si>
    <t>VV viz. 913111115</t>
  </si>
  <si>
    <t>3,000*150 " předpoklad 5 měsíců</t>
  </si>
  <si>
    <t>1425121530</t>
  </si>
  <si>
    <t>1,000*5 " SDZ IS 11c</t>
  </si>
  <si>
    <t>1,000*4 " SDZ IP 10a/b</t>
  </si>
  <si>
    <t>913121112</t>
  </si>
  <si>
    <t>Montáž a demontáž dočasných dopravních značek kompletních značek vč. podstavce a sloupku zvětšených</t>
  </si>
  <si>
    <t>1307323084</t>
  </si>
  <si>
    <t>1,000*2 " SDZ IP 22</t>
  </si>
  <si>
    <t>-751246617</t>
  </si>
  <si>
    <t>9,000*150 " předpoklad 5 měsíců</t>
  </si>
  <si>
    <t>913121212</t>
  </si>
  <si>
    <t>Montáž a demontáž dočasných dopravních značek Příplatek za první a každý další den použití dočasných dopravních značek k ceně 12-1112</t>
  </si>
  <si>
    <t>-1441295728</t>
  </si>
  <si>
    <t>VV viz. 913121112</t>
  </si>
  <si>
    <t>SO 903 - Návrh provizorního DZ pro staveniště</t>
  </si>
  <si>
    <t>-2044810485</t>
  </si>
  <si>
    <t>1,000*2 " SDZ E7b na sloupku A15</t>
  </si>
  <si>
    <t>-276039061</t>
  </si>
  <si>
    <t>-255503790</t>
  </si>
  <si>
    <t>1,000*2 " SDZ  A15</t>
  </si>
  <si>
    <t>-601821183</t>
  </si>
  <si>
    <t>913221113</t>
  </si>
  <si>
    <t>Montáž a demontáž dočasných dopravních zábran světelných včetně zásobníku na akumulátor, šířky 3 m, 5 světel</t>
  </si>
  <si>
    <t>-506771362</t>
  </si>
  <si>
    <t>2,000*2 " SDZ Z2 + S7 (typ 1)</t>
  </si>
  <si>
    <t>913221213</t>
  </si>
  <si>
    <t>Montáž a demontáž dočasných dopravních zábran Příplatek za první a každý další den použití dočasných dopravních zábran k ceně 22-1113</t>
  </si>
  <si>
    <t>1962846407</t>
  </si>
  <si>
    <t>VV viz. 913221113</t>
  </si>
  <si>
    <t>4,000*150 " předpoklad 5 měsíců</t>
  </si>
  <si>
    <t>913321111</t>
  </si>
  <si>
    <t>Montáž a demontáž dočasných dopravních vodících zařízení směrové desky základní</t>
  </si>
  <si>
    <t>1359051648</t>
  </si>
  <si>
    <t>1,000 " Z4a</t>
  </si>
  <si>
    <t>913321115</t>
  </si>
  <si>
    <t>Montáž a demontáž dočasných dopravních vodících zařízení soupravy směrových desek s výstražným světlem 3 desky</t>
  </si>
  <si>
    <t>-1045992338</t>
  </si>
  <si>
    <t>1,000 " Z4a + S7</t>
  </si>
  <si>
    <t>913321211</t>
  </si>
  <si>
    <t>Montáž a demontáž dočasných dopravních vodících zařízení Příplatek za první a každý další den použití dočasných dopravních vodících zařízení k ceně 32-1111</t>
  </si>
  <si>
    <t>1487192194</t>
  </si>
  <si>
    <t>VV viz. 913321111</t>
  </si>
  <si>
    <t>1,000*150 " předpoklad 5 měsíců</t>
  </si>
  <si>
    <t>913321215</t>
  </si>
  <si>
    <t>Montáž a demontáž dočasných dopravních vodících zařízení Příplatek za první a každý další den použití dočasných dopravních vodících zařízení k ceně 32-1115</t>
  </si>
  <si>
    <t>411057110</t>
  </si>
  <si>
    <t>VV viz. 913321115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</si>
  <si>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</si>
  <si>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</si>
  <si>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</si>
  <si>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</si>
  <si>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</si>
  <si>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</si>
  <si>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</si>
  <si>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</si>
  <si>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</si>
  <si>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</si>
  <si>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</si>
  <si>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</si>
  <si>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</si>
  <si>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1024</t>
  </si>
  <si>
    <t>998337095</t>
  </si>
  <si>
    <t>Poznámka k položce:_x000D_
zejména :_x000D_
- prostorové (směrové + výškové) vytýčení jednotlivých objektů stavby_x000D_
- určení, označení a udržování jednotného výškového bodu pro celou stavbu_x000D_
- průběžná a kontrolní měření během provádění prací</t>
  </si>
  <si>
    <t>012303000</t>
  </si>
  <si>
    <t>Geodetické práce po výstavbě</t>
  </si>
  <si>
    <t>1448720944</t>
  </si>
  <si>
    <t xml:space="preserve">Poznámka k položce:_x000D_
- zaměření trasy kanalizace a kanalizačních šachet (směrové i výškové)_x000D_
- zaměření podzemních objektů (retenční nádrž)_x000D_
- geodetické zaměření komunikace a souvisejících stavebních konstrukcí_x000D_
- geometrický plán (4x v tištěné podobě + 1x v elektronické podobě)_x000D_
</t>
  </si>
  <si>
    <t>013244000</t>
  </si>
  <si>
    <t>Dokumentace pro provádění stavby (RDS)</t>
  </si>
  <si>
    <t>-319003853</t>
  </si>
  <si>
    <t>013254000</t>
  </si>
  <si>
    <t>Dokumentace skutečného provedení stavby</t>
  </si>
  <si>
    <t>-145044878</t>
  </si>
  <si>
    <t>Poznámka k položce:_x000D_
- barevné vyznačení případných změn či odchylek od schváleného stupně PD_x000D_
- soupis hlavních/významných změn oproti schválenému stupni PD_x000D_
- textová i grafická část_x000D_
- 6x v tištěné podobě + 1x v elektronické podobě</t>
  </si>
  <si>
    <t>013294000</t>
  </si>
  <si>
    <t>Ostatní dokumentace</t>
  </si>
  <si>
    <t>746050452</t>
  </si>
  <si>
    <t>Poznámka k položce:_x000D_
- fotodokumentace z průběhu provádění prací (1x v elektronické podobě)</t>
  </si>
  <si>
    <t>VRN3</t>
  </si>
  <si>
    <t>Zařízení staveniště</t>
  </si>
  <si>
    <t>032103000</t>
  </si>
  <si>
    <t>Náklady na stavební buňky pro zařízení staveniště</t>
  </si>
  <si>
    <t>-1878768145</t>
  </si>
  <si>
    <t>Poznámka k položce:_x000D_
- 1x kancelářská buňka_x000D_
- 1x šatní buňka_x000D_
- 1x skladovací buňka</t>
  </si>
  <si>
    <t>032603000</t>
  </si>
  <si>
    <t>Mycí centrum pro očištění vyjíždějících vozidel ze stavby na místní komunikace</t>
  </si>
  <si>
    <t>-1461346172</t>
  </si>
  <si>
    <t>032803000</t>
  </si>
  <si>
    <t>Ostatní vybavení staveniště - mobilní chemické toaleta (včetně nákladů na její pravidelnou údržbu a provozování)</t>
  </si>
  <si>
    <t>680006114</t>
  </si>
  <si>
    <t>034103000</t>
  </si>
  <si>
    <t>Oplocení staveniště mobilním ocelovým rámovým oplocením na patkách včetně uzamykatelných vjezdových bran</t>
  </si>
  <si>
    <t>-1358106616</t>
  </si>
  <si>
    <t>034503000</t>
  </si>
  <si>
    <t>Informační tabule na staveništi (2 ks) s uvedením nezbytně nutných údajů o názvu stavby, termínech realizace, účastníků stavby (objednatel, zhotovitel, TDS, AD) s nezbytnými kontaktními údaji apod.</t>
  </si>
  <si>
    <t>925497678</t>
  </si>
  <si>
    <t>VRN4</t>
  </si>
  <si>
    <t>Inženýrská činnost</t>
  </si>
  <si>
    <t>042603000</t>
  </si>
  <si>
    <t>Plán zkoušek, KZP (kontrolní zkušební plány) a TP (technologické postupy) pro jednotlivé stavební operace</t>
  </si>
  <si>
    <t>-123278038</t>
  </si>
  <si>
    <t>042703000</t>
  </si>
  <si>
    <t>Technické požadavky na výrobky - vzorkování pro výběr objednatelem, TDS a AD v požadovaném rozsahu a formátování (např. dlažby apod.)</t>
  </si>
  <si>
    <t>590828993</t>
  </si>
  <si>
    <t>043154000</t>
  </si>
  <si>
    <t>Zkoušky hutnicí včetně protokolů akreditovaných zkušeben (násyp, zásypy, pláň apod.)</t>
  </si>
  <si>
    <t>-1992268439</t>
  </si>
  <si>
    <t>045303000</t>
  </si>
  <si>
    <t>Koordinační činnost zhotovitele a podzhotovitelů při realizaci, spoluúčast zhotovitele s objednatelem při předání a převzetí dokončeného díla</t>
  </si>
  <si>
    <t>474230970</t>
  </si>
  <si>
    <t>VRN7</t>
  </si>
  <si>
    <t>Provozní vlivy</t>
  </si>
  <si>
    <t>071203000</t>
  </si>
  <si>
    <t>Provoz dalšího subjektu</t>
  </si>
  <si>
    <t>645884708</t>
  </si>
  <si>
    <t>Poznámka k položce:_x000D_
náklady na nezbytná opatření související s přístupy k nemovitostím přiléhajících ke staveništi apod.</t>
  </si>
  <si>
    <t>072103001</t>
  </si>
  <si>
    <t>Projednání DIO a zajištění DIR komunikace II.a III. třídy</t>
  </si>
  <si>
    <t>1734540488</t>
  </si>
  <si>
    <t>Poznámka k položce:_x000D_
- vypracování podkladů, projednání a zajištění kladného stanoviska DIR od orgánů státní správy</t>
  </si>
  <si>
    <t>VRN9</t>
  </si>
  <si>
    <t>092203000</t>
  </si>
  <si>
    <t>Náklady na zaškolení obsluhy retenční nádrže a přepouštění odpadní vody do kanalizačního řadu</t>
  </si>
  <si>
    <t>-1913372621</t>
  </si>
  <si>
    <t>Poznámka k položce:_x000D_
- vypracování návrhu manipulačního řádů pro provozování retenční nádrže</t>
  </si>
  <si>
    <t>SEZNAM FIGUR</t>
  </si>
  <si>
    <t>Výměra</t>
  </si>
  <si>
    <t xml:space="preserve"> SO 101</t>
  </si>
  <si>
    <t>303,850</t>
  </si>
  <si>
    <t>2078,500</t>
  </si>
  <si>
    <t>78,650</t>
  </si>
  <si>
    <t>430,500</t>
  </si>
  <si>
    <t>15,700</t>
  </si>
  <si>
    <t>17,000</t>
  </si>
  <si>
    <t>3,500+4,800</t>
  </si>
  <si>
    <t>38,550</t>
  </si>
  <si>
    <t>25,500</t>
  </si>
  <si>
    <t>6,800+48,950+13,700+24,350+5,200+3,750+6,350+9,950+10,250+7,800+16,600+1,650+1,050+4,600+85,500+1,450+22,750+12,800+1,350+2,000+1,750+1,450+5,000</t>
  </si>
  <si>
    <t>32,450+3,150+4,000+4,850+4,000+4,500+2,500+2,950+8,000</t>
  </si>
  <si>
    <t>44,000</t>
  </si>
  <si>
    <t>7,150+5,120+4,100+10,000+10,000+3,000+5,000+4,000+8,000+6,350+7,300+5,500+8,000+4,000+3,000+8,050+8,900+2,950+3,500+4,100+4,050+7,000+4,900</t>
  </si>
  <si>
    <t>37,700+24,800+1,050+0,700+32,700+30,700+2,450+20,950+7,200+61,050+16,800+11,200+9,150+24,800+1,000+7,550+21,700+14,450+80,250+2,000+19,250+3,300+148,4</t>
  </si>
  <si>
    <t>27,500</t>
  </si>
  <si>
    <t>75,500+65,500</t>
  </si>
  <si>
    <t>22,000</t>
  </si>
  <si>
    <t>3,950</t>
  </si>
  <si>
    <t>674,000</t>
  </si>
  <si>
    <t>41,500+41,450+32,350+7,000+2,000</t>
  </si>
  <si>
    <t xml:space="preserve"> SO 101/ SO 101.1</t>
  </si>
  <si>
    <t>Použití figury:</t>
  </si>
  <si>
    <t>Postřik živičný spojovací z asfaltu v množství 0,30 kg/m2</t>
  </si>
  <si>
    <t>Asfaltový beton vrstva obrusná ACO 11 (ABS) tř. I tl 40 mm š do 3 m z nemodifikovaného asfaltu</t>
  </si>
  <si>
    <t>Asfaltový beton vrstva ložní ACL 16 (ABH) tl 70 mm š do 3 m z nemodifikovaného asfaltu</t>
  </si>
  <si>
    <t>Zhutnění podloží z hornin soudržných nebo nesoudržných pod násypy</t>
  </si>
  <si>
    <t>Úprava pláně pro silnice a dálnice v zářezech se zhutněním</t>
  </si>
  <si>
    <t>Podklad ze štěrkodrtě ŠD tl 200 mm</t>
  </si>
  <si>
    <t>Podklad ze směsi stmelené cementem SC C 8/10 (KSC I) tl 150 mm</t>
  </si>
  <si>
    <t>Postřik živičný infiltrační s posypem z asfaltu množství 1 kg/m2</t>
  </si>
  <si>
    <t>Geotextilie pro ochranu, separaci a filtraci netkaná měrná hmotnost do 500 g/m2</t>
  </si>
  <si>
    <t>Podklad ze štěrkodrtě ŠD tl 150 mm</t>
  </si>
  <si>
    <t>Kladení zámkové dlažby komunikací pro pěší tl 60 mm skupiny A pl přes 300 m2</t>
  </si>
  <si>
    <t>Příplatek za kombinaci dvou barev u kladení betonových dlažeb komunikací pro pěší tl 60 mm skupiny A</t>
  </si>
  <si>
    <t>Úprava krytu z kameniva drceného pro nový kryt s doplněním kameniva drceného do 0,06 m3/m2</t>
  </si>
  <si>
    <t>Kladení zámkové dlažby komunikací pro pěší tl 60 mm skupiny A pl do 50 m2</t>
  </si>
  <si>
    <t>Podklad ze štěrkodrtě ŠD tl 120 mm</t>
  </si>
  <si>
    <t>Podklad ze směsi stmelené cementem SC C 8/10 (KSC I) tl 100 mm</t>
  </si>
  <si>
    <t>Litý asfalt MA 11 (LAS) tl 40 mm š do 3 m z nemodifikovaného asfaltu</t>
  </si>
  <si>
    <t>Kryt vymývaným dekoračním kamenivem (kačírkem) tl 100 mm</t>
  </si>
  <si>
    <t>Zpevnění krajnic štěrkodrtí tl 100 mm</t>
  </si>
  <si>
    <t>Osazení zahradního obrubníku betonového do lože z betonu s boční opěrou</t>
  </si>
  <si>
    <t>Lože pod obrubníky, krajníky nebo obruby z dlažebních kostek z betonu prostého</t>
  </si>
  <si>
    <t>Uložení sypaniny z hornin soudržných do násypů zhutněných ručně</t>
  </si>
  <si>
    <t>Osazení silničního obrubníku betonového stojatého s boční opěrou do lože z betonu prostého</t>
  </si>
  <si>
    <t>Řezání spár pro vytvoření komůrky š 10 mm hl 20 mm pro těsnící zálivku v živičném krytu</t>
  </si>
  <si>
    <t>Těsnění spár zálivkou za tepla pro komůrky š 10 mm hl 20 mm s těsnicím profilem</t>
  </si>
  <si>
    <t>Těsnění svislé spáry mezi živičným krytem a ostatními prvky samolepicí asfaltovou páskou š 35 mm</t>
  </si>
  <si>
    <t>Kladení dlažby z vegetačních tvárnic pozemních komunikací tl 80 mm do 50 m2</t>
  </si>
  <si>
    <t>Podklad ze směsi stmelené cementem SC C 8/10 (KSC I) tl 120 mm</t>
  </si>
  <si>
    <t>Kladení zámkové dlažby pozemních komunikací tl 80 mm skupiny A pl do 50 m2</t>
  </si>
  <si>
    <t>Příplatek za kombinaci dvou barev u betonových dlažeb pozemních komunikací tl 80 mm skupiny A</t>
  </si>
  <si>
    <t>Osazení vodícího proužku z betonových desek do betonového lože tl do 100 mm š proužku 500 mm</t>
  </si>
  <si>
    <t>Plošná úprava terénu do 500 m2 zemina skupiny 1 až 4 nerovnosti do 100 mm v rovinně a svahu do 1:5</t>
  </si>
  <si>
    <t>Rozprostření ornice tl vrstvy do 200 mm v rovině nebo ve svahu do 1:5 ručně</t>
  </si>
  <si>
    <t>Rozprostření ornice tl vrstvy do 200 mm pl do 100 m2 v rovině nebo ve svahu do 1:5 strojně</t>
  </si>
  <si>
    <t>Založení parterového trávníku výsevem plochy do 1000 m2 v rovině a ve svahu do 1:5</t>
  </si>
  <si>
    <t>Plošná úprava terénu do 500 m2 zemina skupiny 1 až 4 nerovnosti do 100 mm ve svahu do 1:2</t>
  </si>
  <si>
    <t>Založení parterového trávníku výsevem plochy do 1000 m2 ve svahu do 1:2</t>
  </si>
  <si>
    <t>Svahování v zářezech v hornině třídy těžitelnosti I, skupiny 1 až 2 ručně</t>
  </si>
  <si>
    <t>Rozprostření ornice ve svahu přes 1:5 tl vrstvy do 200 mm ručně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</si>
  <si>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</si>
  <si>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</si>
  <si>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</si>
  <si>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</si>
  <si>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</si>
  <si>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</si>
  <si>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</si>
  <si>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</si>
  <si>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</si>
  <si>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</si>
  <si>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</si>
  <si>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</si>
  <si>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</si>
  <si>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</si>
  <si>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</si>
  <si>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</si>
  <si>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</si>
  <si>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</si>
  <si>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</si>
  <si>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</si>
  <si>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</si>
  <si>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</si>
  <si>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</si>
  <si>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</si>
  <si>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</si>
  <si>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</si>
  <si>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</si>
  <si>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</si>
  <si>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</si>
  <si>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</si>
  <si>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</si>
  <si>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</si>
  <si>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</si>
  <si>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</si>
  <si>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</si>
  <si>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</si>
  <si>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</si>
  <si>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</si>
  <si>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</si>
  <si>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</si>
  <si>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</si>
  <si>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</si>
  <si>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</si>
  <si>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</si>
  <si>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</si>
  <si>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</si>
  <si>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</si>
  <si>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</si>
  <si>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</si>
  <si>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</si>
  <si>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</si>
  <si>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</si>
  <si>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</si>
  <si>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</si>
  <si>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</si>
  <si>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</si>
  <si>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</si>
  <si>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</si>
  <si>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</si>
  <si>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</si>
  <si>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</si>
  <si>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</si>
  <si>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</si>
  <si>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</si>
  <si>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</si>
  <si>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</si>
  <si>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</si>
  <si>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</si>
  <si>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</si>
  <si>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</si>
  <si>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</si>
  <si>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</si>
  <si>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</si>
  <si>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</si>
  <si>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</si>
  <si>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</si>
  <si>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</si>
  <si>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</si>
  <si>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</si>
  <si>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</si>
  <si>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</si>
  <si>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</si>
  <si>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</si>
  <si>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</si>
  <si>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</si>
  <si>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</si>
  <si>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</si>
  <si>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</si>
  <si>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</si>
  <si>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</si>
  <si>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</si>
  <si>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</si>
  <si>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</si>
  <si>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</si>
  <si>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</si>
  <si>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</si>
  <si>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</si>
  <si>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</si>
  <si>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</si>
  <si>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</si>
  <si>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</si>
  <si>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</si>
  <si>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</si>
  <si>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</si>
  <si>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</si>
  <si>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</si>
  <si>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</si>
  <si>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</si>
  <si>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</si>
  <si>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</si>
  <si>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</si>
  <si>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</si>
  <si>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</si>
  <si>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</si>
  <si>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</si>
  <si>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</si>
  <si>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</si>
  <si>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</si>
  <si>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</si>
  <si>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</si>
  <si>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</si>
  <si>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</si>
  <si>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</si>
  <si>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</si>
  <si>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</si>
  <si>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</si>
  <si>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</si>
  <si>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</si>
  <si>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</si>
  <si>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</si>
  <si>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</si>
  <si>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</si>
  <si>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</si>
  <si>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</si>
  <si>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</si>
  <si>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</si>
  <si>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</si>
  <si>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</si>
  <si>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</si>
  <si>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</si>
  <si>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</si>
  <si>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</si>
  <si>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</si>
  <si>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</si>
  <si>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</si>
  <si>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</si>
  <si>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</si>
  <si>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</si>
  <si>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</si>
  <si>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</si>
  <si>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</si>
  <si>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</si>
  <si>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</si>
  <si>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</si>
  <si>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</si>
  <si>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</si>
  <si>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</si>
  <si>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</si>
  <si>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</si>
  <si>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</si>
  <si>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</si>
  <si>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</si>
  <si>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</si>
  <si>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</si>
  <si>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</si>
  <si>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</si>
  <si>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</si>
  <si>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</si>
  <si>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</si>
  <si>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</si>
  <si>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</si>
  <si>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</si>
  <si>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</si>
  <si>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</si>
  <si>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</si>
  <si>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</si>
  <si>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</si>
  <si>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</si>
  <si>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</si>
  <si>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</si>
  <si>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</si>
  <si>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</si>
  <si>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Všeobecné podmínky k ceně díla</t>
  </si>
  <si>
    <r>
      <t>1)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Nabídková cena obsahuje veškeré práce a dodávky, které jsou zřejmé z projektové dokumentace, zejména technické zprávy, výkresů, výkazu výměr a výpisů materiálů.</t>
    </r>
  </si>
  <si>
    <r>
      <t>2)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Pro stanovení ceny je nutné prostudovat veškeré dostupné podklady a zejména prohlédnout vlastní staveniště.</t>
    </r>
  </si>
  <si>
    <r>
      <t>3)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Věcné ani výměrové údaje ve všech soupisech prací a dodávek nesmějí být zhotovitelem při zpracování nabídky měněny. Výměry materiálů ve specifikacích jsou uvedeny v teoretické (vypočítané) výměře, náklady na prořez či ztratné zohlední dodavatel v jednotkové ceně. Celkové ceny jednotlivých položek i kapitol budou odpovídat uvedené věcné náplni a výměrám v soupisu prací a dodávek.</t>
    </r>
  </si>
  <si>
    <r>
      <t>4)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Zhotovitel při vypracování nabídky zohlední všechny údaje a požadavky uvedené v projektu a v technických standardech. Pokud tak neučiní, nebude v průběhu provádění stavby brán zřetel na jeho eventuální požadavky na uznání víceprací vyplývajících z údajů a požadavků uvedených ve výše zmíněné projektové dokumentaci.</t>
    </r>
  </si>
  <si>
    <r>
      <t>5)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Výkaz výměr, dodávek a prací nemusí být úplný a vyčerpávající. Je souhrnný, tzn.že poskytuje ucelený přehled o rozsahu dodávky pomocí položek, které mají vliv na celkovou a pevnou cenu díla. Je pouze jednou částí dokumentace. Uchazeč je povinen při sestavování rozpočtu kontrolovat VV s PD. Pokud narazí při sestavování nabídkového rozpočtu na nesrovnalost mezi PD a VV je povinen o tom neprodleně informovat zadavatele. Pokud tak neučiní, nebude brán zřetel na případně pozdější požadované vícepráce a vícenáklady.</t>
    </r>
  </si>
  <si>
    <r>
      <t>6)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Jsou-li ve výkazu výměr uvedeny odkazy na obchodní firmy, názvy nebo specifická označení výrobků apod., jsou takové odkazy pouze informativní a zadavatel umožňuje použít i jiných, zejména kvalitativně a technicky stejných řešení.</t>
    </r>
  </si>
  <si>
    <r>
      <t>7)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Nabídka a jednotková cena zahrnuje, pokud není v následujících specifikacích uvedeno jinak, dodávku a montáž materiálu a výrobku podle níže uvedené specifikace, včetně dopravy na staveniště, povinných zkoušek materiálů, vzorků a prací ve smyslu platných norem a předpisů. Předmětem díla a povinností zhotovitele je dále provedení veškerých kotevních a spojovacích prvků, pomocných konstrukcí, stavebních připomoci a ostatních prací přímo nespecifikovaných v těchto podkladech a projektové dokumentaci, ale nezbytných pro zhotovení a plnou funkčnost a požadovanou kvalitu díla.</t>
    </r>
  </si>
  <si>
    <r>
      <t>8)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Do nabídky budou započítány i náklady na stavební přípomoce pro provedení technických instalací jako např. zemní práce, zásypy, obsypy, zhotovení nik, chrániček a těsnění prostupů požárních a akustických a náklady na výpomocné práce pro práce dokončovací a pro technologie včetně potřebných lešení, pažení a jiných dočasných konstrukcí.</t>
    </r>
  </si>
  <si>
    <r>
      <t>9)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Cena díla zahrnuje i veškeré náklady potřebné k provedení díla, tj. včetně věcí opatřených zhotovitelem k provedení díla, včetně nákladů na napojení na objekty stávající nebo budované, pomocných prací, výrobků, materiálů, revizí, kontrol, prohlídek, předepsaných zkoušek, posudků, nákladů na požární dohled a nákladů na bezpečnost práce.</t>
    </r>
  </si>
  <si>
    <r>
      <t>10)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 cen budou započítány všechny nezbytné režijní náklady stavby, náklady na průběžný úklid stavby a okolí a náklady na závěrečný úklid stavby a okolí.</t>
    </r>
  </si>
  <si>
    <r>
      <t>11)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ceně budou zahrnuty náklady na střežení staveniště po celou dobu výstavby včetně nákladů pojištění rizik při realizaci stavby.</t>
    </r>
  </si>
  <si>
    <r>
      <t>12)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Součástí ceny díla je vytýčení, ochrana a zajištění veškerých stávajících inženýrských sítí (křižujících nebo v souběhu s prováděnými pracemi). Tyto práce a dodávky jsou součástí nabídky a nebudou zvlášť hrazeny.</t>
    </r>
  </si>
  <si>
    <r>
      <t>13)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díla obsahuje náklady na napojení a rozvody staveništních médií  a ceny médií spotřebovaných při realizaci díla.</t>
    </r>
  </si>
  <si>
    <r>
      <t>14)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Uchazeč má právo navštívit staveniště. Doporučuje se, aby každý uchazeč před zpracováním nabídky budoucí staveniště navštívil a podrobně se seznámil se všemi podmínkami a okolnostmi staveniště, které mohou ovlivnit jeho nabídku.</t>
    </r>
  </si>
  <si>
    <r>
      <t>15)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Dodatečné požadavky, zejména na prodloužení lhůt, úpravu kvality prací, zvýšení ceny z titulu nedokonalého zhodnocení situace či nedostatečných informací, nebudou akceptovány.</t>
    </r>
  </si>
  <si>
    <r>
      <t>16)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případné vícenáklady, které vyplynou v průběhu stavby a pokud nebudou vyvolány dodatečnými požadavky objednatele, jsou součástí celkové nabídkové ceny a nebudou zvlášť hrazeny.</t>
    </r>
  </si>
  <si>
    <r>
      <t>17)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Všechny použité stavební materiály a technická zařízení musí splňovat požadavky platných příslušných norem ČSN a EN (v případě nesouladu platí přísnější) na jejich použití v daných stavebních konstrukcích a zhotovitel je povinen doložit jejich certifikáty o vhodnosti pro použití pro dané stavební konstrukce.</t>
    </r>
  </si>
  <si>
    <r>
      <t>18)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Výroba konstrukcí, stavebních prvků nebo příprava stavebních hmot a směsí ve vlastní výrobně zhotovitele mimo staveniště nezakládá nárok na zvýšení jednotkové ceny.</t>
    </r>
  </si>
  <si>
    <r>
      <t>19)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Zhotovitel provede všechny povinné zkoušky, zkoušky rozvodů a zařízení technického vybavení budov, přípojek a venkovních nadzemních a podzemních vedení, vyhotoví potřebné protokoly o nich, zajistí revizní zprávy, návody na obsluhu zařízení v českém jazyce, případně zajistí proškolení a zajistí pokud je to nutné, odsouhlasení a převzetí díla správce sítí. Rovněž provede pasport přilehlých nemovitostí a vyhotoví zprávu s fotodokumentací. Náklady na výše uvedené práce je nutno zahrnout do jednotkových cen a nebudou zvlášť hrazeny.</t>
    </r>
  </si>
  <si>
    <r>
      <t>20)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prostupy potrubí a kabelů požárně dělícími konstrukcemi musí být utěsněny dle ustanovení ČSN 73 0802, čl.8.6.1. systémovými atestovanými hmotami s požární odolností shodnou s požární odolností konstrukce, kterou prostupují. Náklady je nutno zahrnout do jednotkových cen.</t>
    </r>
  </si>
  <si>
    <r>
      <t>21)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průběhu provádění prací budou respektovány všechny příslušné platné předpisy a požadavky BOZP. Náklady vyplývající z jejich dodržení jsou součástí jednotkové ceny a nebudou zvlášť hrazeny.</t>
    </r>
  </si>
  <si>
    <r>
      <t>22)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Vzorky materiálů : výsledný materiál musí odpovídat kvalitou, barvou a jakostí povrchu materiálovým vzorkům, které je povinen zhotovitel předložit k odsouhlasení objednateli v dostatečném předstihu před zahájením prací.</t>
    </r>
  </si>
  <si>
    <r>
      <t>23)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dostatečném předstihu před zahájením výroby je zhotovitel povinen předložit objednateli, architektovi a projektantovi k odsouhlasení dílenské výkresy, včetně výrobních detailů atypických prvků a katalogové materiály typových výrobků a předloží vzorky materiálů a konstrukcí. Náklady na tyto práce je nutné zahrnout do jednotkové ceny a nebudou zvlášť hrazeny. Teprve na základě písemného souhlasu objednatele je možné zahájit výrobu.</t>
    </r>
  </si>
  <si>
    <r>
      <t>24)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Barva všech výrobků musí být odsouhlasena objednatelem, architektem a projektantem.</t>
    </r>
  </si>
  <si>
    <r>
      <t>25)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případě, že zhotovitel zváží nutnost doplnit výkaz výměr o další položky nutné k provedení díla, uvede tyto včetně ocenění na samostatnou přílohu, kterou doplní za výkaz výměr.</t>
    </r>
  </si>
  <si>
    <r>
      <t>26)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nebude v průběhu stavby zvyšována z titulu inflace nebo kurzovních rozdílů.</t>
    </r>
  </si>
  <si>
    <r>
      <t>27)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Pevná nabídková cena musí zahrnovat veškeré náklady spojené s úplným dokončením díla včetně veškerých průvodních činností a nákladů spojených s realizací a předáním díla.</t>
    </r>
  </si>
  <si>
    <r>
      <t>28)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 xml:space="preserve"> DPH bude uvedena zvlášť.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</si>
</sst>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MS Sans Serif"/>
      <family val="2"/>
    </font>
    <font>
      <b/>
      <sz val="10"/>
      <color rgb="FF8DB3E2"/>
      <name val="Calibri"/>
      <family val="2"/>
      <charset val="238"/>
    </font>
    <font>
      <sz val="10"/>
      <name val="Calibri"/>
      <family val="2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0" fillId="0" borderId="0" applyNumberFormat="0" applyFill="0" applyBorder="0" applyAlignment="0" applyProtection="0"/>
    <xf numFmtId="0" fontId="52" fillId="0" borderId="1" applyAlignment="0">
      <alignment vertical="top" wrapText="1"/>
      <protection locked="0"/>
    </xf>
  </cellStyleXfs>
  <cellXfs count="4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53" fillId="0" borderId="1" xfId="2" applyFont="1" applyAlignment="1">
      <alignment vertical="top"/>
      <protection locked="0"/>
    </xf>
    <xf numFmtId="0" fontId="52" fillId="0" borderId="1" xfId="2" applyAlignment="1">
      <alignment vertical="top"/>
      <protection locked="0"/>
    </xf>
    <xf numFmtId="0" fontId="54" fillId="0" borderId="1" xfId="2" applyFont="1" applyAlignment="1">
      <alignment horizontal="justify" vertical="top"/>
      <protection locked="0"/>
    </xf>
    <xf numFmtId="0" fontId="54" fillId="0" borderId="1" xfId="2" applyFont="1" applyAlignment="1">
      <alignment vertical="top"/>
      <protection locked="0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4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/>
    </xf>
  </cellXfs>
  <cellStyles count="3">
    <cellStyle name="Hypertextový odkaz" xfId="1" builtinId="8"/>
    <cellStyle name="Normální" xfId="0" builtinId="0" customBuiltin="1"/>
    <cellStyle name="normální 2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68"/>
      <c r="AS2" s="368"/>
      <c r="AT2" s="368"/>
      <c r="AU2" s="368"/>
      <c r="AV2" s="368"/>
      <c r="AW2" s="368"/>
      <c r="AX2" s="368"/>
      <c r="AY2" s="368"/>
      <c r="AZ2" s="368"/>
      <c r="BA2" s="368"/>
      <c r="BB2" s="368"/>
      <c r="BC2" s="368"/>
      <c r="BD2" s="368"/>
      <c r="BE2" s="368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79" t="s">
        <v>14</v>
      </c>
      <c r="L5" s="380"/>
      <c r="M5" s="380"/>
      <c r="N5" s="380"/>
      <c r="O5" s="380"/>
      <c r="P5" s="380"/>
      <c r="Q5" s="380"/>
      <c r="R5" s="380"/>
      <c r="S5" s="380"/>
      <c r="T5" s="380"/>
      <c r="U5" s="380"/>
      <c r="V5" s="380"/>
      <c r="W5" s="380"/>
      <c r="X5" s="380"/>
      <c r="Y5" s="380"/>
      <c r="Z5" s="380"/>
      <c r="AA5" s="380"/>
      <c r="AB5" s="380"/>
      <c r="AC5" s="380"/>
      <c r="AD5" s="380"/>
      <c r="AE5" s="380"/>
      <c r="AF5" s="380"/>
      <c r="AG5" s="380"/>
      <c r="AH5" s="380"/>
      <c r="AI5" s="380"/>
      <c r="AJ5" s="380"/>
      <c r="AK5" s="380"/>
      <c r="AL5" s="380"/>
      <c r="AM5" s="380"/>
      <c r="AN5" s="380"/>
      <c r="AO5" s="380"/>
      <c r="AP5" s="24"/>
      <c r="AQ5" s="24"/>
      <c r="AR5" s="22"/>
      <c r="BE5" s="376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81" t="s">
        <v>17</v>
      </c>
      <c r="L6" s="380"/>
      <c r="M6" s="380"/>
      <c r="N6" s="380"/>
      <c r="O6" s="380"/>
      <c r="P6" s="380"/>
      <c r="Q6" s="380"/>
      <c r="R6" s="380"/>
      <c r="S6" s="380"/>
      <c r="T6" s="380"/>
      <c r="U6" s="380"/>
      <c r="V6" s="380"/>
      <c r="W6" s="380"/>
      <c r="X6" s="380"/>
      <c r="Y6" s="380"/>
      <c r="Z6" s="380"/>
      <c r="AA6" s="380"/>
      <c r="AB6" s="380"/>
      <c r="AC6" s="380"/>
      <c r="AD6" s="380"/>
      <c r="AE6" s="380"/>
      <c r="AF6" s="380"/>
      <c r="AG6" s="380"/>
      <c r="AH6" s="380"/>
      <c r="AI6" s="380"/>
      <c r="AJ6" s="380"/>
      <c r="AK6" s="380"/>
      <c r="AL6" s="380"/>
      <c r="AM6" s="380"/>
      <c r="AN6" s="380"/>
      <c r="AO6" s="380"/>
      <c r="AP6" s="24"/>
      <c r="AQ6" s="24"/>
      <c r="AR6" s="22"/>
      <c r="BE6" s="377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77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77"/>
      <c r="BS8" s="19" t="s">
        <v>6</v>
      </c>
    </row>
    <row r="9" spans="1:74" s="1" customFormat="1" ht="29.25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3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3" t="s">
        <v>29</v>
      </c>
      <c r="AO9" s="24"/>
      <c r="AP9" s="24"/>
      <c r="AQ9" s="24"/>
      <c r="AR9" s="22"/>
      <c r="BE9" s="377"/>
      <c r="BS9" s="19" t="s">
        <v>6</v>
      </c>
    </row>
    <row r="10" spans="1:74" s="1" customFormat="1" ht="12" customHeight="1">
      <c r="B10" s="23"/>
      <c r="C10" s="24"/>
      <c r="D10" s="31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77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377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77"/>
      <c r="BS12" s="19" t="s">
        <v>6</v>
      </c>
    </row>
    <row r="13" spans="1:74" s="1" customFormat="1" ht="12" customHeight="1">
      <c r="B13" s="23"/>
      <c r="C13" s="24"/>
      <c r="D13" s="31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31</v>
      </c>
      <c r="AL13" s="24"/>
      <c r="AM13" s="24"/>
      <c r="AN13" s="34" t="s">
        <v>37</v>
      </c>
      <c r="AO13" s="24"/>
      <c r="AP13" s="24"/>
      <c r="AQ13" s="24"/>
      <c r="AR13" s="22"/>
      <c r="BE13" s="377"/>
      <c r="BS13" s="19" t="s">
        <v>6</v>
      </c>
    </row>
    <row r="14" spans="1:74" ht="12.75">
      <c r="B14" s="23"/>
      <c r="C14" s="24"/>
      <c r="D14" s="24"/>
      <c r="E14" s="382" t="s">
        <v>37</v>
      </c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  <c r="AC14" s="383"/>
      <c r="AD14" s="383"/>
      <c r="AE14" s="383"/>
      <c r="AF14" s="383"/>
      <c r="AG14" s="383"/>
      <c r="AH14" s="383"/>
      <c r="AI14" s="383"/>
      <c r="AJ14" s="383"/>
      <c r="AK14" s="31" t="s">
        <v>34</v>
      </c>
      <c r="AL14" s="24"/>
      <c r="AM14" s="24"/>
      <c r="AN14" s="34" t="s">
        <v>37</v>
      </c>
      <c r="AO14" s="24"/>
      <c r="AP14" s="24"/>
      <c r="AQ14" s="24"/>
      <c r="AR14" s="22"/>
      <c r="BE14" s="377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77"/>
      <c r="BS15" s="19" t="s">
        <v>4</v>
      </c>
    </row>
    <row r="16" spans="1:74" s="1" customFormat="1" ht="12" customHeight="1">
      <c r="B16" s="23"/>
      <c r="C16" s="24"/>
      <c r="D16" s="31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31</v>
      </c>
      <c r="AL16" s="24"/>
      <c r="AM16" s="24"/>
      <c r="AN16" s="29" t="s">
        <v>39</v>
      </c>
      <c r="AO16" s="24"/>
      <c r="AP16" s="24"/>
      <c r="AQ16" s="24"/>
      <c r="AR16" s="22"/>
      <c r="BE16" s="377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40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34</v>
      </c>
      <c r="AL17" s="24"/>
      <c r="AM17" s="24"/>
      <c r="AN17" s="29" t="s">
        <v>41</v>
      </c>
      <c r="AO17" s="24"/>
      <c r="AP17" s="24"/>
      <c r="AQ17" s="24"/>
      <c r="AR17" s="22"/>
      <c r="BE17" s="377"/>
      <c r="BS17" s="19" t="s">
        <v>42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77"/>
      <c r="BS18" s="19" t="s">
        <v>6</v>
      </c>
    </row>
    <row r="19" spans="1:71" s="1" customFormat="1" ht="12" customHeight="1">
      <c r="B19" s="23"/>
      <c r="C19" s="24"/>
      <c r="D19" s="31" t="s">
        <v>43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31</v>
      </c>
      <c r="AL19" s="24"/>
      <c r="AM19" s="24"/>
      <c r="AN19" s="29" t="s">
        <v>44</v>
      </c>
      <c r="AO19" s="24"/>
      <c r="AP19" s="24"/>
      <c r="AQ19" s="24"/>
      <c r="AR19" s="22"/>
      <c r="BE19" s="377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45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34</v>
      </c>
      <c r="AL20" s="24"/>
      <c r="AM20" s="24"/>
      <c r="AN20" s="29" t="s">
        <v>44</v>
      </c>
      <c r="AO20" s="24"/>
      <c r="AP20" s="24"/>
      <c r="AQ20" s="24"/>
      <c r="AR20" s="22"/>
      <c r="BE20" s="377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77"/>
    </row>
    <row r="22" spans="1:71" s="1" customFormat="1" ht="12" customHeight="1">
      <c r="B22" s="23"/>
      <c r="C22" s="24"/>
      <c r="D22" s="31" t="s">
        <v>46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77"/>
    </row>
    <row r="23" spans="1:71" s="1" customFormat="1" ht="47.25" customHeight="1">
      <c r="B23" s="23"/>
      <c r="C23" s="24"/>
      <c r="D23" s="24"/>
      <c r="E23" s="384" t="s">
        <v>47</v>
      </c>
      <c r="F23" s="384"/>
      <c r="G23" s="384"/>
      <c r="H23" s="384"/>
      <c r="I23" s="384"/>
      <c r="J23" s="384"/>
      <c r="K23" s="384"/>
      <c r="L23" s="384"/>
      <c r="M23" s="384"/>
      <c r="N23" s="384"/>
      <c r="O23" s="384"/>
      <c r="P23" s="384"/>
      <c r="Q23" s="384"/>
      <c r="R23" s="384"/>
      <c r="S23" s="384"/>
      <c r="T23" s="384"/>
      <c r="U23" s="384"/>
      <c r="V23" s="384"/>
      <c r="W23" s="384"/>
      <c r="X23" s="384"/>
      <c r="Y23" s="384"/>
      <c r="Z23" s="384"/>
      <c r="AA23" s="384"/>
      <c r="AB23" s="384"/>
      <c r="AC23" s="384"/>
      <c r="AD23" s="384"/>
      <c r="AE23" s="384"/>
      <c r="AF23" s="384"/>
      <c r="AG23" s="384"/>
      <c r="AH23" s="384"/>
      <c r="AI23" s="384"/>
      <c r="AJ23" s="384"/>
      <c r="AK23" s="384"/>
      <c r="AL23" s="384"/>
      <c r="AM23" s="384"/>
      <c r="AN23" s="384"/>
      <c r="AO23" s="24"/>
      <c r="AP23" s="24"/>
      <c r="AQ23" s="24"/>
      <c r="AR23" s="22"/>
      <c r="BE23" s="377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77"/>
    </row>
    <row r="25" spans="1:71" s="1" customFormat="1" ht="6.95" customHeight="1">
      <c r="B25" s="23"/>
      <c r="C25" s="24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4"/>
      <c r="AQ25" s="24"/>
      <c r="AR25" s="22"/>
      <c r="BE25" s="377"/>
    </row>
    <row r="26" spans="1:71" s="2" customFormat="1" ht="25.9" customHeight="1">
      <c r="A26" s="37"/>
      <c r="B26" s="38"/>
      <c r="C26" s="39"/>
      <c r="D26" s="40" t="s">
        <v>48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85">
        <f>ROUND(AG54,2)</f>
        <v>0</v>
      </c>
      <c r="AL26" s="386"/>
      <c r="AM26" s="386"/>
      <c r="AN26" s="386"/>
      <c r="AO26" s="386"/>
      <c r="AP26" s="39"/>
      <c r="AQ26" s="39"/>
      <c r="AR26" s="42"/>
      <c r="BE26" s="377"/>
    </row>
    <row r="27" spans="1:71" s="2" customFormat="1" ht="6.95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77"/>
    </row>
    <row r="28" spans="1:71" s="2" customFormat="1" ht="12.7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87" t="s">
        <v>49</v>
      </c>
      <c r="M28" s="387"/>
      <c r="N28" s="387"/>
      <c r="O28" s="387"/>
      <c r="P28" s="387"/>
      <c r="Q28" s="39"/>
      <c r="R28" s="39"/>
      <c r="S28" s="39"/>
      <c r="T28" s="39"/>
      <c r="U28" s="39"/>
      <c r="V28" s="39"/>
      <c r="W28" s="387" t="s">
        <v>50</v>
      </c>
      <c r="X28" s="387"/>
      <c r="Y28" s="387"/>
      <c r="Z28" s="387"/>
      <c r="AA28" s="387"/>
      <c r="AB28" s="387"/>
      <c r="AC28" s="387"/>
      <c r="AD28" s="387"/>
      <c r="AE28" s="387"/>
      <c r="AF28" s="39"/>
      <c r="AG28" s="39"/>
      <c r="AH28" s="39"/>
      <c r="AI28" s="39"/>
      <c r="AJ28" s="39"/>
      <c r="AK28" s="387" t="s">
        <v>51</v>
      </c>
      <c r="AL28" s="387"/>
      <c r="AM28" s="387"/>
      <c r="AN28" s="387"/>
      <c r="AO28" s="387"/>
      <c r="AP28" s="39"/>
      <c r="AQ28" s="39"/>
      <c r="AR28" s="42"/>
      <c r="BE28" s="377"/>
    </row>
    <row r="29" spans="1:71" s="3" customFormat="1" ht="14.45" customHeight="1">
      <c r="B29" s="43"/>
      <c r="C29" s="44"/>
      <c r="D29" s="31" t="s">
        <v>52</v>
      </c>
      <c r="E29" s="44"/>
      <c r="F29" s="31" t="s">
        <v>53</v>
      </c>
      <c r="G29" s="44"/>
      <c r="H29" s="44"/>
      <c r="I29" s="44"/>
      <c r="J29" s="44"/>
      <c r="K29" s="44"/>
      <c r="L29" s="369">
        <v>0.21</v>
      </c>
      <c r="M29" s="370"/>
      <c r="N29" s="370"/>
      <c r="O29" s="370"/>
      <c r="P29" s="370"/>
      <c r="Q29" s="44"/>
      <c r="R29" s="44"/>
      <c r="S29" s="44"/>
      <c r="T29" s="44"/>
      <c r="U29" s="44"/>
      <c r="V29" s="44"/>
      <c r="W29" s="371">
        <f>ROUND(AZ54, 2)</f>
        <v>0</v>
      </c>
      <c r="X29" s="370"/>
      <c r="Y29" s="370"/>
      <c r="Z29" s="370"/>
      <c r="AA29" s="370"/>
      <c r="AB29" s="370"/>
      <c r="AC29" s="370"/>
      <c r="AD29" s="370"/>
      <c r="AE29" s="370"/>
      <c r="AF29" s="44"/>
      <c r="AG29" s="44"/>
      <c r="AH29" s="44"/>
      <c r="AI29" s="44"/>
      <c r="AJ29" s="44"/>
      <c r="AK29" s="371">
        <f>ROUND(AV54, 2)</f>
        <v>0</v>
      </c>
      <c r="AL29" s="370"/>
      <c r="AM29" s="370"/>
      <c r="AN29" s="370"/>
      <c r="AO29" s="370"/>
      <c r="AP29" s="44"/>
      <c r="AQ29" s="44"/>
      <c r="AR29" s="45"/>
      <c r="BE29" s="378"/>
    </row>
    <row r="30" spans="1:71" s="3" customFormat="1" ht="14.45" customHeight="1">
      <c r="B30" s="43"/>
      <c r="C30" s="44"/>
      <c r="D30" s="44"/>
      <c r="E30" s="44"/>
      <c r="F30" s="31" t="s">
        <v>54</v>
      </c>
      <c r="G30" s="44"/>
      <c r="H30" s="44"/>
      <c r="I30" s="44"/>
      <c r="J30" s="44"/>
      <c r="K30" s="44"/>
      <c r="L30" s="369">
        <v>0.15</v>
      </c>
      <c r="M30" s="370"/>
      <c r="N30" s="370"/>
      <c r="O30" s="370"/>
      <c r="P30" s="370"/>
      <c r="Q30" s="44"/>
      <c r="R30" s="44"/>
      <c r="S30" s="44"/>
      <c r="T30" s="44"/>
      <c r="U30" s="44"/>
      <c r="V30" s="44"/>
      <c r="W30" s="371">
        <f>ROUND(BA54, 2)</f>
        <v>0</v>
      </c>
      <c r="X30" s="370"/>
      <c r="Y30" s="370"/>
      <c r="Z30" s="370"/>
      <c r="AA30" s="370"/>
      <c r="AB30" s="370"/>
      <c r="AC30" s="370"/>
      <c r="AD30" s="370"/>
      <c r="AE30" s="370"/>
      <c r="AF30" s="44"/>
      <c r="AG30" s="44"/>
      <c r="AH30" s="44"/>
      <c r="AI30" s="44"/>
      <c r="AJ30" s="44"/>
      <c r="AK30" s="371">
        <f>ROUND(AW54, 2)</f>
        <v>0</v>
      </c>
      <c r="AL30" s="370"/>
      <c r="AM30" s="370"/>
      <c r="AN30" s="370"/>
      <c r="AO30" s="370"/>
      <c r="AP30" s="44"/>
      <c r="AQ30" s="44"/>
      <c r="AR30" s="45"/>
      <c r="BE30" s="378"/>
    </row>
    <row r="31" spans="1:71" s="3" customFormat="1" ht="14.45" hidden="1" customHeight="1">
      <c r="B31" s="43"/>
      <c r="C31" s="44"/>
      <c r="D31" s="44"/>
      <c r="E31" s="44"/>
      <c r="F31" s="31" t="s">
        <v>55</v>
      </c>
      <c r="G31" s="44"/>
      <c r="H31" s="44"/>
      <c r="I31" s="44"/>
      <c r="J31" s="44"/>
      <c r="K31" s="44"/>
      <c r="L31" s="369">
        <v>0.21</v>
      </c>
      <c r="M31" s="370"/>
      <c r="N31" s="370"/>
      <c r="O31" s="370"/>
      <c r="P31" s="370"/>
      <c r="Q31" s="44"/>
      <c r="R31" s="44"/>
      <c r="S31" s="44"/>
      <c r="T31" s="44"/>
      <c r="U31" s="44"/>
      <c r="V31" s="44"/>
      <c r="W31" s="371">
        <f>ROUND(BB54, 2)</f>
        <v>0</v>
      </c>
      <c r="X31" s="370"/>
      <c r="Y31" s="370"/>
      <c r="Z31" s="370"/>
      <c r="AA31" s="370"/>
      <c r="AB31" s="370"/>
      <c r="AC31" s="370"/>
      <c r="AD31" s="370"/>
      <c r="AE31" s="370"/>
      <c r="AF31" s="44"/>
      <c r="AG31" s="44"/>
      <c r="AH31" s="44"/>
      <c r="AI31" s="44"/>
      <c r="AJ31" s="44"/>
      <c r="AK31" s="371">
        <v>0</v>
      </c>
      <c r="AL31" s="370"/>
      <c r="AM31" s="370"/>
      <c r="AN31" s="370"/>
      <c r="AO31" s="370"/>
      <c r="AP31" s="44"/>
      <c r="AQ31" s="44"/>
      <c r="AR31" s="45"/>
      <c r="BE31" s="378"/>
    </row>
    <row r="32" spans="1:71" s="3" customFormat="1" ht="14.45" hidden="1" customHeight="1">
      <c r="B32" s="43"/>
      <c r="C32" s="44"/>
      <c r="D32" s="44"/>
      <c r="E32" s="44"/>
      <c r="F32" s="31" t="s">
        <v>56</v>
      </c>
      <c r="G32" s="44"/>
      <c r="H32" s="44"/>
      <c r="I32" s="44"/>
      <c r="J32" s="44"/>
      <c r="K32" s="44"/>
      <c r="L32" s="369">
        <v>0.15</v>
      </c>
      <c r="M32" s="370"/>
      <c r="N32" s="370"/>
      <c r="O32" s="370"/>
      <c r="P32" s="370"/>
      <c r="Q32" s="44"/>
      <c r="R32" s="44"/>
      <c r="S32" s="44"/>
      <c r="T32" s="44"/>
      <c r="U32" s="44"/>
      <c r="V32" s="44"/>
      <c r="W32" s="371">
        <f>ROUND(BC54, 2)</f>
        <v>0</v>
      </c>
      <c r="X32" s="370"/>
      <c r="Y32" s="370"/>
      <c r="Z32" s="370"/>
      <c r="AA32" s="370"/>
      <c r="AB32" s="370"/>
      <c r="AC32" s="370"/>
      <c r="AD32" s="370"/>
      <c r="AE32" s="370"/>
      <c r="AF32" s="44"/>
      <c r="AG32" s="44"/>
      <c r="AH32" s="44"/>
      <c r="AI32" s="44"/>
      <c r="AJ32" s="44"/>
      <c r="AK32" s="371">
        <v>0</v>
      </c>
      <c r="AL32" s="370"/>
      <c r="AM32" s="370"/>
      <c r="AN32" s="370"/>
      <c r="AO32" s="370"/>
      <c r="AP32" s="44"/>
      <c r="AQ32" s="44"/>
      <c r="AR32" s="45"/>
      <c r="BE32" s="378"/>
    </row>
    <row r="33" spans="1:57" s="3" customFormat="1" ht="14.45" hidden="1" customHeight="1">
      <c r="B33" s="43"/>
      <c r="C33" s="44"/>
      <c r="D33" s="44"/>
      <c r="E33" s="44"/>
      <c r="F33" s="31" t="s">
        <v>57</v>
      </c>
      <c r="G33" s="44"/>
      <c r="H33" s="44"/>
      <c r="I33" s="44"/>
      <c r="J33" s="44"/>
      <c r="K33" s="44"/>
      <c r="L33" s="369">
        <v>0</v>
      </c>
      <c r="M33" s="370"/>
      <c r="N33" s="370"/>
      <c r="O33" s="370"/>
      <c r="P33" s="370"/>
      <c r="Q33" s="44"/>
      <c r="R33" s="44"/>
      <c r="S33" s="44"/>
      <c r="T33" s="44"/>
      <c r="U33" s="44"/>
      <c r="V33" s="44"/>
      <c r="W33" s="371">
        <f>ROUND(BD54, 2)</f>
        <v>0</v>
      </c>
      <c r="X33" s="370"/>
      <c r="Y33" s="370"/>
      <c r="Z33" s="370"/>
      <c r="AA33" s="370"/>
      <c r="AB33" s="370"/>
      <c r="AC33" s="370"/>
      <c r="AD33" s="370"/>
      <c r="AE33" s="370"/>
      <c r="AF33" s="44"/>
      <c r="AG33" s="44"/>
      <c r="AH33" s="44"/>
      <c r="AI33" s="44"/>
      <c r="AJ33" s="44"/>
      <c r="AK33" s="371">
        <v>0</v>
      </c>
      <c r="AL33" s="370"/>
      <c r="AM33" s="370"/>
      <c r="AN33" s="370"/>
      <c r="AO33" s="370"/>
      <c r="AP33" s="44"/>
      <c r="AQ33" s="44"/>
      <c r="AR33" s="45"/>
    </row>
    <row r="34" spans="1:57" s="2" customFormat="1" ht="6.95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58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59</v>
      </c>
      <c r="U35" s="48"/>
      <c r="V35" s="48"/>
      <c r="W35" s="48"/>
      <c r="X35" s="375" t="s">
        <v>60</v>
      </c>
      <c r="Y35" s="373"/>
      <c r="Z35" s="373"/>
      <c r="AA35" s="373"/>
      <c r="AB35" s="373"/>
      <c r="AC35" s="48"/>
      <c r="AD35" s="48"/>
      <c r="AE35" s="48"/>
      <c r="AF35" s="48"/>
      <c r="AG35" s="48"/>
      <c r="AH35" s="48"/>
      <c r="AI35" s="48"/>
      <c r="AJ35" s="48"/>
      <c r="AK35" s="372">
        <f>SUM(AK26:AK33)</f>
        <v>0</v>
      </c>
      <c r="AL35" s="373"/>
      <c r="AM35" s="373"/>
      <c r="AN35" s="373"/>
      <c r="AO35" s="374"/>
      <c r="AP35" s="46"/>
      <c r="AQ35" s="46"/>
      <c r="AR35" s="42"/>
      <c r="BE35" s="37"/>
    </row>
    <row r="36" spans="1:57" s="2" customFormat="1" ht="6.95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>
      <c r="A42" s="37"/>
      <c r="B42" s="38"/>
      <c r="C42" s="25" t="s">
        <v>61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1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R21-032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401" t="str">
        <f>K6</f>
        <v>Město Dobříš - stavební úpravy komunikace v ulici Březová</v>
      </c>
      <c r="M45" s="402"/>
      <c r="N45" s="402"/>
      <c r="O45" s="402"/>
      <c r="P45" s="402"/>
      <c r="Q45" s="402"/>
      <c r="R45" s="402"/>
      <c r="S45" s="402"/>
      <c r="T45" s="402"/>
      <c r="U45" s="402"/>
      <c r="V45" s="402"/>
      <c r="W45" s="402"/>
      <c r="X45" s="402"/>
      <c r="Y45" s="402"/>
      <c r="Z45" s="402"/>
      <c r="AA45" s="402"/>
      <c r="AB45" s="402"/>
      <c r="AC45" s="402"/>
      <c r="AD45" s="402"/>
      <c r="AE45" s="402"/>
      <c r="AF45" s="402"/>
      <c r="AG45" s="402"/>
      <c r="AH45" s="402"/>
      <c r="AI45" s="402"/>
      <c r="AJ45" s="402"/>
      <c r="AK45" s="402"/>
      <c r="AL45" s="402"/>
      <c r="AM45" s="402"/>
      <c r="AN45" s="402"/>
      <c r="AO45" s="402"/>
      <c r="AP45" s="59"/>
      <c r="AQ45" s="59"/>
      <c r="AR45" s="60"/>
    </row>
    <row r="46" spans="1:57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Dobříš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403" t="str">
        <f>IF(AN8= "","",AN8)</f>
        <v>13. 6. 2021</v>
      </c>
      <c r="AN47" s="403"/>
      <c r="AO47" s="39"/>
      <c r="AP47" s="39"/>
      <c r="AQ47" s="39"/>
      <c r="AR47" s="42"/>
      <c r="BE47" s="37"/>
    </row>
    <row r="48" spans="1:57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15.2" customHeight="1">
      <c r="A49" s="37"/>
      <c r="B49" s="38"/>
      <c r="C49" s="31" t="s">
        <v>30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Město Dobříš, Mírové náměstí 119, 263 01 Dobříš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38</v>
      </c>
      <c r="AJ49" s="39"/>
      <c r="AK49" s="39"/>
      <c r="AL49" s="39"/>
      <c r="AM49" s="410" t="str">
        <f>IF(E17="","",E17)</f>
        <v>DOPAS s.r.o.</v>
      </c>
      <c r="AN49" s="411"/>
      <c r="AO49" s="411"/>
      <c r="AP49" s="411"/>
      <c r="AQ49" s="39"/>
      <c r="AR49" s="42"/>
      <c r="AS49" s="404" t="s">
        <v>62</v>
      </c>
      <c r="AT49" s="405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2" customHeight="1">
      <c r="A50" s="37"/>
      <c r="B50" s="38"/>
      <c r="C50" s="31" t="s">
        <v>36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43</v>
      </c>
      <c r="AJ50" s="39"/>
      <c r="AK50" s="39"/>
      <c r="AL50" s="39"/>
      <c r="AM50" s="410" t="str">
        <f>IF(E20="","",E20)</f>
        <v>L. Štuller</v>
      </c>
      <c r="AN50" s="411"/>
      <c r="AO50" s="411"/>
      <c r="AP50" s="411"/>
      <c r="AQ50" s="39"/>
      <c r="AR50" s="42"/>
      <c r="AS50" s="406"/>
      <c r="AT50" s="407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408"/>
      <c r="AT51" s="409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95" t="s">
        <v>63</v>
      </c>
      <c r="D52" s="396"/>
      <c r="E52" s="396"/>
      <c r="F52" s="396"/>
      <c r="G52" s="396"/>
      <c r="H52" s="69"/>
      <c r="I52" s="398" t="s">
        <v>64</v>
      </c>
      <c r="J52" s="396"/>
      <c r="K52" s="396"/>
      <c r="L52" s="396"/>
      <c r="M52" s="396"/>
      <c r="N52" s="396"/>
      <c r="O52" s="396"/>
      <c r="P52" s="396"/>
      <c r="Q52" s="396"/>
      <c r="R52" s="396"/>
      <c r="S52" s="396"/>
      <c r="T52" s="396"/>
      <c r="U52" s="396"/>
      <c r="V52" s="396"/>
      <c r="W52" s="396"/>
      <c r="X52" s="396"/>
      <c r="Y52" s="396"/>
      <c r="Z52" s="396"/>
      <c r="AA52" s="396"/>
      <c r="AB52" s="396"/>
      <c r="AC52" s="396"/>
      <c r="AD52" s="396"/>
      <c r="AE52" s="396"/>
      <c r="AF52" s="396"/>
      <c r="AG52" s="397" t="s">
        <v>65</v>
      </c>
      <c r="AH52" s="396"/>
      <c r="AI52" s="396"/>
      <c r="AJ52" s="396"/>
      <c r="AK52" s="396"/>
      <c r="AL52" s="396"/>
      <c r="AM52" s="396"/>
      <c r="AN52" s="398" t="s">
        <v>66</v>
      </c>
      <c r="AO52" s="396"/>
      <c r="AP52" s="396"/>
      <c r="AQ52" s="70" t="s">
        <v>67</v>
      </c>
      <c r="AR52" s="42"/>
      <c r="AS52" s="71" t="s">
        <v>68</v>
      </c>
      <c r="AT52" s="72" t="s">
        <v>69</v>
      </c>
      <c r="AU52" s="72" t="s">
        <v>70</v>
      </c>
      <c r="AV52" s="72" t="s">
        <v>71</v>
      </c>
      <c r="AW52" s="72" t="s">
        <v>72</v>
      </c>
      <c r="AX52" s="72" t="s">
        <v>73</v>
      </c>
      <c r="AY52" s="72" t="s">
        <v>74</v>
      </c>
      <c r="AZ52" s="72" t="s">
        <v>75</v>
      </c>
      <c r="BA52" s="72" t="s">
        <v>76</v>
      </c>
      <c r="BB52" s="72" t="s">
        <v>77</v>
      </c>
      <c r="BC52" s="72" t="s">
        <v>78</v>
      </c>
      <c r="BD52" s="73" t="s">
        <v>79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>
      <c r="B54" s="77"/>
      <c r="C54" s="78" t="s">
        <v>80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99">
        <f>ROUND(AG55+AG58+AG59+AG63,2)</f>
        <v>0</v>
      </c>
      <c r="AH54" s="399"/>
      <c r="AI54" s="399"/>
      <c r="AJ54" s="399"/>
      <c r="AK54" s="399"/>
      <c r="AL54" s="399"/>
      <c r="AM54" s="399"/>
      <c r="AN54" s="400">
        <f t="shared" ref="AN54:AN63" si="0">SUM(AG54,AT54)</f>
        <v>0</v>
      </c>
      <c r="AO54" s="400"/>
      <c r="AP54" s="400"/>
      <c r="AQ54" s="81" t="s">
        <v>44</v>
      </c>
      <c r="AR54" s="82"/>
      <c r="AS54" s="83">
        <f>ROUND(AS55+AS58+AS59+AS63,2)</f>
        <v>0</v>
      </c>
      <c r="AT54" s="84">
        <f t="shared" ref="AT54:AT63" si="1">ROUND(SUM(AV54:AW54),2)</f>
        <v>0</v>
      </c>
      <c r="AU54" s="85">
        <f>ROUND(AU55+AU58+AU59+AU63,5)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ROUND(AZ55+AZ58+AZ59+AZ63,2)</f>
        <v>0</v>
      </c>
      <c r="BA54" s="84">
        <f>ROUND(BA55+BA58+BA59+BA63,2)</f>
        <v>0</v>
      </c>
      <c r="BB54" s="84">
        <f>ROUND(BB55+BB58+BB59+BB63,2)</f>
        <v>0</v>
      </c>
      <c r="BC54" s="84">
        <f>ROUND(BC55+BC58+BC59+BC63,2)</f>
        <v>0</v>
      </c>
      <c r="BD54" s="86">
        <f>ROUND(BD55+BD58+BD59+BD63,2)</f>
        <v>0</v>
      </c>
      <c r="BS54" s="87" t="s">
        <v>81</v>
      </c>
      <c r="BT54" s="87" t="s">
        <v>82</v>
      </c>
      <c r="BU54" s="88" t="s">
        <v>83</v>
      </c>
      <c r="BV54" s="87" t="s">
        <v>84</v>
      </c>
      <c r="BW54" s="87" t="s">
        <v>5</v>
      </c>
      <c r="BX54" s="87" t="s">
        <v>85</v>
      </c>
      <c r="CL54" s="87" t="s">
        <v>19</v>
      </c>
    </row>
    <row r="55" spans="1:91" s="7" customFormat="1" ht="16.5" customHeight="1">
      <c r="B55" s="89"/>
      <c r="C55" s="90"/>
      <c r="D55" s="393" t="s">
        <v>86</v>
      </c>
      <c r="E55" s="393"/>
      <c r="F55" s="393"/>
      <c r="G55" s="393"/>
      <c r="H55" s="393"/>
      <c r="I55" s="91"/>
      <c r="J55" s="393" t="s">
        <v>87</v>
      </c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  <c r="V55" s="393"/>
      <c r="W55" s="393"/>
      <c r="X55" s="393"/>
      <c r="Y55" s="393"/>
      <c r="Z55" s="393"/>
      <c r="AA55" s="393"/>
      <c r="AB55" s="393"/>
      <c r="AC55" s="393"/>
      <c r="AD55" s="393"/>
      <c r="AE55" s="393"/>
      <c r="AF55" s="393"/>
      <c r="AG55" s="394">
        <f>ROUND(SUM(AG56:AG57),2)</f>
        <v>0</v>
      </c>
      <c r="AH55" s="392"/>
      <c r="AI55" s="392"/>
      <c r="AJ55" s="392"/>
      <c r="AK55" s="392"/>
      <c r="AL55" s="392"/>
      <c r="AM55" s="392"/>
      <c r="AN55" s="391">
        <f t="shared" si="0"/>
        <v>0</v>
      </c>
      <c r="AO55" s="392"/>
      <c r="AP55" s="392"/>
      <c r="AQ55" s="92" t="s">
        <v>88</v>
      </c>
      <c r="AR55" s="93"/>
      <c r="AS55" s="94">
        <f>ROUND(SUM(AS56:AS57),2)</f>
        <v>0</v>
      </c>
      <c r="AT55" s="95">
        <f t="shared" si="1"/>
        <v>0</v>
      </c>
      <c r="AU55" s="96">
        <f>ROUND(SUM(AU56:AU57),5)</f>
        <v>0</v>
      </c>
      <c r="AV55" s="95">
        <f>ROUND(AZ55*L29,2)</f>
        <v>0</v>
      </c>
      <c r="AW55" s="95">
        <f>ROUND(BA55*L30,2)</f>
        <v>0</v>
      </c>
      <c r="AX55" s="95">
        <f>ROUND(BB55*L29,2)</f>
        <v>0</v>
      </c>
      <c r="AY55" s="95">
        <f>ROUND(BC55*L30,2)</f>
        <v>0</v>
      </c>
      <c r="AZ55" s="95">
        <f>ROUND(SUM(AZ56:AZ57),2)</f>
        <v>0</v>
      </c>
      <c r="BA55" s="95">
        <f>ROUND(SUM(BA56:BA57),2)</f>
        <v>0</v>
      </c>
      <c r="BB55" s="95">
        <f>ROUND(SUM(BB56:BB57),2)</f>
        <v>0</v>
      </c>
      <c r="BC55" s="95">
        <f>ROUND(SUM(BC56:BC57),2)</f>
        <v>0</v>
      </c>
      <c r="BD55" s="97">
        <f>ROUND(SUM(BD56:BD57),2)</f>
        <v>0</v>
      </c>
      <c r="BS55" s="98" t="s">
        <v>81</v>
      </c>
      <c r="BT55" s="98" t="s">
        <v>89</v>
      </c>
      <c r="BU55" s="98" t="s">
        <v>83</v>
      </c>
      <c r="BV55" s="98" t="s">
        <v>84</v>
      </c>
      <c r="BW55" s="98" t="s">
        <v>90</v>
      </c>
      <c r="BX55" s="98" t="s">
        <v>5</v>
      </c>
      <c r="CL55" s="98" t="s">
        <v>44</v>
      </c>
      <c r="CM55" s="98" t="s">
        <v>21</v>
      </c>
    </row>
    <row r="56" spans="1:91" s="4" customFormat="1" ht="23.25" customHeight="1">
      <c r="A56" s="99" t="s">
        <v>91</v>
      </c>
      <c r="B56" s="54"/>
      <c r="C56" s="100"/>
      <c r="D56" s="100"/>
      <c r="E56" s="390" t="s">
        <v>92</v>
      </c>
      <c r="F56" s="390"/>
      <c r="G56" s="390"/>
      <c r="H56" s="390"/>
      <c r="I56" s="390"/>
      <c r="J56" s="100"/>
      <c r="K56" s="390" t="s">
        <v>87</v>
      </c>
      <c r="L56" s="390"/>
      <c r="M56" s="390"/>
      <c r="N56" s="390"/>
      <c r="O56" s="390"/>
      <c r="P56" s="390"/>
      <c r="Q56" s="390"/>
      <c r="R56" s="390"/>
      <c r="S56" s="390"/>
      <c r="T56" s="390"/>
      <c r="U56" s="390"/>
      <c r="V56" s="390"/>
      <c r="W56" s="390"/>
      <c r="X56" s="390"/>
      <c r="Y56" s="390"/>
      <c r="Z56" s="390"/>
      <c r="AA56" s="390"/>
      <c r="AB56" s="390"/>
      <c r="AC56" s="390"/>
      <c r="AD56" s="390"/>
      <c r="AE56" s="390"/>
      <c r="AF56" s="390"/>
      <c r="AG56" s="388">
        <f>'SO 101.1 - Komunikace a z...'!J32</f>
        <v>0</v>
      </c>
      <c r="AH56" s="389"/>
      <c r="AI56" s="389"/>
      <c r="AJ56" s="389"/>
      <c r="AK56" s="389"/>
      <c r="AL56" s="389"/>
      <c r="AM56" s="389"/>
      <c r="AN56" s="388">
        <f t="shared" si="0"/>
        <v>0</v>
      </c>
      <c r="AO56" s="389"/>
      <c r="AP56" s="389"/>
      <c r="AQ56" s="101" t="s">
        <v>93</v>
      </c>
      <c r="AR56" s="56"/>
      <c r="AS56" s="102">
        <v>0</v>
      </c>
      <c r="AT56" s="103">
        <f t="shared" si="1"/>
        <v>0</v>
      </c>
      <c r="AU56" s="104">
        <f>'SO 101.1 - Komunikace a z...'!P98</f>
        <v>0</v>
      </c>
      <c r="AV56" s="103">
        <f>'SO 101.1 - Komunikace a z...'!J35</f>
        <v>0</v>
      </c>
      <c r="AW56" s="103">
        <f>'SO 101.1 - Komunikace a z...'!J36</f>
        <v>0</v>
      </c>
      <c r="AX56" s="103">
        <f>'SO 101.1 - Komunikace a z...'!J37</f>
        <v>0</v>
      </c>
      <c r="AY56" s="103">
        <f>'SO 101.1 - Komunikace a z...'!J38</f>
        <v>0</v>
      </c>
      <c r="AZ56" s="103">
        <f>'SO 101.1 - Komunikace a z...'!F35</f>
        <v>0</v>
      </c>
      <c r="BA56" s="103">
        <f>'SO 101.1 - Komunikace a z...'!F36</f>
        <v>0</v>
      </c>
      <c r="BB56" s="103">
        <f>'SO 101.1 - Komunikace a z...'!F37</f>
        <v>0</v>
      </c>
      <c r="BC56" s="103">
        <f>'SO 101.1 - Komunikace a z...'!F38</f>
        <v>0</v>
      </c>
      <c r="BD56" s="105">
        <f>'SO 101.1 - Komunikace a z...'!F39</f>
        <v>0</v>
      </c>
      <c r="BT56" s="106" t="s">
        <v>21</v>
      </c>
      <c r="BV56" s="106" t="s">
        <v>84</v>
      </c>
      <c r="BW56" s="106" t="s">
        <v>94</v>
      </c>
      <c r="BX56" s="106" t="s">
        <v>90</v>
      </c>
      <c r="CL56" s="106" t="s">
        <v>95</v>
      </c>
    </row>
    <row r="57" spans="1:91" s="4" customFormat="1" ht="23.25" customHeight="1">
      <c r="A57" s="99" t="s">
        <v>91</v>
      </c>
      <c r="B57" s="54"/>
      <c r="C57" s="100"/>
      <c r="D57" s="100"/>
      <c r="E57" s="390" t="s">
        <v>96</v>
      </c>
      <c r="F57" s="390"/>
      <c r="G57" s="390"/>
      <c r="H57" s="390"/>
      <c r="I57" s="390"/>
      <c r="J57" s="100"/>
      <c r="K57" s="390" t="s">
        <v>97</v>
      </c>
      <c r="L57" s="390"/>
      <c r="M57" s="390"/>
      <c r="N57" s="390"/>
      <c r="O57" s="390"/>
      <c r="P57" s="390"/>
      <c r="Q57" s="390"/>
      <c r="R57" s="390"/>
      <c r="S57" s="390"/>
      <c r="T57" s="390"/>
      <c r="U57" s="390"/>
      <c r="V57" s="390"/>
      <c r="W57" s="390"/>
      <c r="X57" s="390"/>
      <c r="Y57" s="390"/>
      <c r="Z57" s="390"/>
      <c r="AA57" s="390"/>
      <c r="AB57" s="390"/>
      <c r="AC57" s="390"/>
      <c r="AD57" s="390"/>
      <c r="AE57" s="390"/>
      <c r="AF57" s="390"/>
      <c r="AG57" s="388">
        <f>'SO 101.2 - Kanalizace a o...'!J32</f>
        <v>0</v>
      </c>
      <c r="AH57" s="389"/>
      <c r="AI57" s="389"/>
      <c r="AJ57" s="389"/>
      <c r="AK57" s="389"/>
      <c r="AL57" s="389"/>
      <c r="AM57" s="389"/>
      <c r="AN57" s="388">
        <f t="shared" si="0"/>
        <v>0</v>
      </c>
      <c r="AO57" s="389"/>
      <c r="AP57" s="389"/>
      <c r="AQ57" s="101" t="s">
        <v>93</v>
      </c>
      <c r="AR57" s="56"/>
      <c r="AS57" s="102">
        <v>0</v>
      </c>
      <c r="AT57" s="103">
        <f t="shared" si="1"/>
        <v>0</v>
      </c>
      <c r="AU57" s="104">
        <f>'SO 101.2 - Kanalizace a o...'!P94</f>
        <v>0</v>
      </c>
      <c r="AV57" s="103">
        <f>'SO 101.2 - Kanalizace a o...'!J35</f>
        <v>0</v>
      </c>
      <c r="AW57" s="103">
        <f>'SO 101.2 - Kanalizace a o...'!J36</f>
        <v>0</v>
      </c>
      <c r="AX57" s="103">
        <f>'SO 101.2 - Kanalizace a o...'!J37</f>
        <v>0</v>
      </c>
      <c r="AY57" s="103">
        <f>'SO 101.2 - Kanalizace a o...'!J38</f>
        <v>0</v>
      </c>
      <c r="AZ57" s="103">
        <f>'SO 101.2 - Kanalizace a o...'!F35</f>
        <v>0</v>
      </c>
      <c r="BA57" s="103">
        <f>'SO 101.2 - Kanalizace a o...'!F36</f>
        <v>0</v>
      </c>
      <c r="BB57" s="103">
        <f>'SO 101.2 - Kanalizace a o...'!F37</f>
        <v>0</v>
      </c>
      <c r="BC57" s="103">
        <f>'SO 101.2 - Kanalizace a o...'!F38</f>
        <v>0</v>
      </c>
      <c r="BD57" s="105">
        <f>'SO 101.2 - Kanalizace a o...'!F39</f>
        <v>0</v>
      </c>
      <c r="BT57" s="106" t="s">
        <v>21</v>
      </c>
      <c r="BV57" s="106" t="s">
        <v>84</v>
      </c>
      <c r="BW57" s="106" t="s">
        <v>98</v>
      </c>
      <c r="BX57" s="106" t="s">
        <v>90</v>
      </c>
      <c r="CL57" s="106" t="s">
        <v>99</v>
      </c>
    </row>
    <row r="58" spans="1:91" s="7" customFormat="1" ht="16.5" customHeight="1">
      <c r="A58" s="99" t="s">
        <v>91</v>
      </c>
      <c r="B58" s="89"/>
      <c r="C58" s="90"/>
      <c r="D58" s="393" t="s">
        <v>100</v>
      </c>
      <c r="E58" s="393"/>
      <c r="F58" s="393"/>
      <c r="G58" s="393"/>
      <c r="H58" s="393"/>
      <c r="I58" s="91"/>
      <c r="J58" s="393" t="s">
        <v>101</v>
      </c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  <c r="V58" s="393"/>
      <c r="W58" s="393"/>
      <c r="X58" s="393"/>
      <c r="Y58" s="393"/>
      <c r="Z58" s="393"/>
      <c r="AA58" s="393"/>
      <c r="AB58" s="393"/>
      <c r="AC58" s="393"/>
      <c r="AD58" s="393"/>
      <c r="AE58" s="393"/>
      <c r="AF58" s="393"/>
      <c r="AG58" s="391">
        <f>'SO 401 - Veřejné osvětlení'!J30</f>
        <v>0</v>
      </c>
      <c r="AH58" s="392"/>
      <c r="AI58" s="392"/>
      <c r="AJ58" s="392"/>
      <c r="AK58" s="392"/>
      <c r="AL58" s="392"/>
      <c r="AM58" s="392"/>
      <c r="AN58" s="391">
        <f t="shared" si="0"/>
        <v>0</v>
      </c>
      <c r="AO58" s="392"/>
      <c r="AP58" s="392"/>
      <c r="AQ58" s="92" t="s">
        <v>88</v>
      </c>
      <c r="AR58" s="93"/>
      <c r="AS58" s="94">
        <v>0</v>
      </c>
      <c r="AT58" s="95">
        <f t="shared" si="1"/>
        <v>0</v>
      </c>
      <c r="AU58" s="96">
        <f>'SO 401 - Veřejné osvětlení'!P88</f>
        <v>0</v>
      </c>
      <c r="AV58" s="95">
        <f>'SO 401 - Veřejné osvětlení'!J33</f>
        <v>0</v>
      </c>
      <c r="AW58" s="95">
        <f>'SO 401 - Veřejné osvětlení'!J34</f>
        <v>0</v>
      </c>
      <c r="AX58" s="95">
        <f>'SO 401 - Veřejné osvětlení'!J35</f>
        <v>0</v>
      </c>
      <c r="AY58" s="95">
        <f>'SO 401 - Veřejné osvětlení'!J36</f>
        <v>0</v>
      </c>
      <c r="AZ58" s="95">
        <f>'SO 401 - Veřejné osvětlení'!F33</f>
        <v>0</v>
      </c>
      <c r="BA58" s="95">
        <f>'SO 401 - Veřejné osvětlení'!F34</f>
        <v>0</v>
      </c>
      <c r="BB58" s="95">
        <f>'SO 401 - Veřejné osvětlení'!F35</f>
        <v>0</v>
      </c>
      <c r="BC58" s="95">
        <f>'SO 401 - Veřejné osvětlení'!F36</f>
        <v>0</v>
      </c>
      <c r="BD58" s="97">
        <f>'SO 401 - Veřejné osvětlení'!F37</f>
        <v>0</v>
      </c>
      <c r="BT58" s="98" t="s">
        <v>89</v>
      </c>
      <c r="BV58" s="98" t="s">
        <v>84</v>
      </c>
      <c r="BW58" s="98" t="s">
        <v>102</v>
      </c>
      <c r="BX58" s="98" t="s">
        <v>5</v>
      </c>
      <c r="CL58" s="98" t="s">
        <v>103</v>
      </c>
      <c r="CM58" s="98" t="s">
        <v>21</v>
      </c>
    </row>
    <row r="59" spans="1:91" s="7" customFormat="1" ht="16.5" customHeight="1">
      <c r="B59" s="89"/>
      <c r="C59" s="90"/>
      <c r="D59" s="393" t="s">
        <v>104</v>
      </c>
      <c r="E59" s="393"/>
      <c r="F59" s="393"/>
      <c r="G59" s="393"/>
      <c r="H59" s="393"/>
      <c r="I59" s="91"/>
      <c r="J59" s="393" t="s">
        <v>105</v>
      </c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  <c r="V59" s="393"/>
      <c r="W59" s="393"/>
      <c r="X59" s="393"/>
      <c r="Y59" s="393"/>
      <c r="Z59" s="393"/>
      <c r="AA59" s="393"/>
      <c r="AB59" s="393"/>
      <c r="AC59" s="393"/>
      <c r="AD59" s="393"/>
      <c r="AE59" s="393"/>
      <c r="AF59" s="393"/>
      <c r="AG59" s="394">
        <f>ROUND(SUM(AG60:AG62),2)</f>
        <v>0</v>
      </c>
      <c r="AH59" s="392"/>
      <c r="AI59" s="392"/>
      <c r="AJ59" s="392"/>
      <c r="AK59" s="392"/>
      <c r="AL59" s="392"/>
      <c r="AM59" s="392"/>
      <c r="AN59" s="391">
        <f t="shared" si="0"/>
        <v>0</v>
      </c>
      <c r="AO59" s="392"/>
      <c r="AP59" s="392"/>
      <c r="AQ59" s="92" t="s">
        <v>88</v>
      </c>
      <c r="AR59" s="93"/>
      <c r="AS59" s="94">
        <f>ROUND(SUM(AS60:AS62),2)</f>
        <v>0</v>
      </c>
      <c r="AT59" s="95">
        <f t="shared" si="1"/>
        <v>0</v>
      </c>
      <c r="AU59" s="96">
        <f>ROUND(SUM(AU60:AU62),5)</f>
        <v>0</v>
      </c>
      <c r="AV59" s="95">
        <f>ROUND(AZ59*L29,2)</f>
        <v>0</v>
      </c>
      <c r="AW59" s="95">
        <f>ROUND(BA59*L30,2)</f>
        <v>0</v>
      </c>
      <c r="AX59" s="95">
        <f>ROUND(BB59*L29,2)</f>
        <v>0</v>
      </c>
      <c r="AY59" s="95">
        <f>ROUND(BC59*L30,2)</f>
        <v>0</v>
      </c>
      <c r="AZ59" s="95">
        <f>ROUND(SUM(AZ60:AZ62),2)</f>
        <v>0</v>
      </c>
      <c r="BA59" s="95">
        <f>ROUND(SUM(BA60:BA62),2)</f>
        <v>0</v>
      </c>
      <c r="BB59" s="95">
        <f>ROUND(SUM(BB60:BB62),2)</f>
        <v>0</v>
      </c>
      <c r="BC59" s="95">
        <f>ROUND(SUM(BC60:BC62),2)</f>
        <v>0</v>
      </c>
      <c r="BD59" s="97">
        <f>ROUND(SUM(BD60:BD62),2)</f>
        <v>0</v>
      </c>
      <c r="BS59" s="98" t="s">
        <v>81</v>
      </c>
      <c r="BT59" s="98" t="s">
        <v>89</v>
      </c>
      <c r="BU59" s="98" t="s">
        <v>83</v>
      </c>
      <c r="BV59" s="98" t="s">
        <v>84</v>
      </c>
      <c r="BW59" s="98" t="s">
        <v>106</v>
      </c>
      <c r="BX59" s="98" t="s">
        <v>5</v>
      </c>
      <c r="CL59" s="98" t="s">
        <v>44</v>
      </c>
      <c r="CM59" s="98" t="s">
        <v>21</v>
      </c>
    </row>
    <row r="60" spans="1:91" s="4" customFormat="1" ht="16.5" customHeight="1">
      <c r="A60" s="99" t="s">
        <v>91</v>
      </c>
      <c r="B60" s="54"/>
      <c r="C60" s="100"/>
      <c r="D60" s="100"/>
      <c r="E60" s="390" t="s">
        <v>107</v>
      </c>
      <c r="F60" s="390"/>
      <c r="G60" s="390"/>
      <c r="H60" s="390"/>
      <c r="I60" s="390"/>
      <c r="J60" s="100"/>
      <c r="K60" s="390" t="s">
        <v>108</v>
      </c>
      <c r="L60" s="390"/>
      <c r="M60" s="390"/>
      <c r="N60" s="390"/>
      <c r="O60" s="390"/>
      <c r="P60" s="390"/>
      <c r="Q60" s="390"/>
      <c r="R60" s="390"/>
      <c r="S60" s="390"/>
      <c r="T60" s="390"/>
      <c r="U60" s="390"/>
      <c r="V60" s="390"/>
      <c r="W60" s="390"/>
      <c r="X60" s="390"/>
      <c r="Y60" s="390"/>
      <c r="Z60" s="390"/>
      <c r="AA60" s="390"/>
      <c r="AB60" s="390"/>
      <c r="AC60" s="390"/>
      <c r="AD60" s="390"/>
      <c r="AE60" s="390"/>
      <c r="AF60" s="390"/>
      <c r="AG60" s="388">
        <f>'SO 901 - Dočasná autobuso...'!J32</f>
        <v>0</v>
      </c>
      <c r="AH60" s="389"/>
      <c r="AI60" s="389"/>
      <c r="AJ60" s="389"/>
      <c r="AK60" s="389"/>
      <c r="AL60" s="389"/>
      <c r="AM60" s="389"/>
      <c r="AN60" s="388">
        <f t="shared" si="0"/>
        <v>0</v>
      </c>
      <c r="AO60" s="389"/>
      <c r="AP60" s="389"/>
      <c r="AQ60" s="101" t="s">
        <v>93</v>
      </c>
      <c r="AR60" s="56"/>
      <c r="AS60" s="102">
        <v>0</v>
      </c>
      <c r="AT60" s="103">
        <f t="shared" si="1"/>
        <v>0</v>
      </c>
      <c r="AU60" s="104">
        <f>'SO 901 - Dočasná autobuso...'!P87</f>
        <v>0</v>
      </c>
      <c r="AV60" s="103">
        <f>'SO 901 - Dočasná autobuso...'!J35</f>
        <v>0</v>
      </c>
      <c r="AW60" s="103">
        <f>'SO 901 - Dočasná autobuso...'!J36</f>
        <v>0</v>
      </c>
      <c r="AX60" s="103">
        <f>'SO 901 - Dočasná autobuso...'!J37</f>
        <v>0</v>
      </c>
      <c r="AY60" s="103">
        <f>'SO 901 - Dočasná autobuso...'!J38</f>
        <v>0</v>
      </c>
      <c r="AZ60" s="103">
        <f>'SO 901 - Dočasná autobuso...'!F35</f>
        <v>0</v>
      </c>
      <c r="BA60" s="103">
        <f>'SO 901 - Dočasná autobuso...'!F36</f>
        <v>0</v>
      </c>
      <c r="BB60" s="103">
        <f>'SO 901 - Dočasná autobuso...'!F37</f>
        <v>0</v>
      </c>
      <c r="BC60" s="103">
        <f>'SO 901 - Dočasná autobuso...'!F38</f>
        <v>0</v>
      </c>
      <c r="BD60" s="105">
        <f>'SO 901 - Dočasná autobuso...'!F39</f>
        <v>0</v>
      </c>
      <c r="BT60" s="106" t="s">
        <v>21</v>
      </c>
      <c r="BV60" s="106" t="s">
        <v>84</v>
      </c>
      <c r="BW60" s="106" t="s">
        <v>109</v>
      </c>
      <c r="BX60" s="106" t="s">
        <v>106</v>
      </c>
      <c r="CL60" s="106" t="s">
        <v>44</v>
      </c>
    </row>
    <row r="61" spans="1:91" s="4" customFormat="1" ht="16.5" customHeight="1">
      <c r="A61" s="99" t="s">
        <v>91</v>
      </c>
      <c r="B61" s="54"/>
      <c r="C61" s="100"/>
      <c r="D61" s="100"/>
      <c r="E61" s="390" t="s">
        <v>110</v>
      </c>
      <c r="F61" s="390"/>
      <c r="G61" s="390"/>
      <c r="H61" s="390"/>
      <c r="I61" s="390"/>
      <c r="J61" s="100"/>
      <c r="K61" s="390" t="s">
        <v>111</v>
      </c>
      <c r="L61" s="390"/>
      <c r="M61" s="390"/>
      <c r="N61" s="390"/>
      <c r="O61" s="390"/>
      <c r="P61" s="390"/>
      <c r="Q61" s="390"/>
      <c r="R61" s="390"/>
      <c r="S61" s="390"/>
      <c r="T61" s="390"/>
      <c r="U61" s="390"/>
      <c r="V61" s="390"/>
      <c r="W61" s="390"/>
      <c r="X61" s="390"/>
      <c r="Y61" s="390"/>
      <c r="Z61" s="390"/>
      <c r="AA61" s="390"/>
      <c r="AB61" s="390"/>
      <c r="AC61" s="390"/>
      <c r="AD61" s="390"/>
      <c r="AE61" s="390"/>
      <c r="AF61" s="390"/>
      <c r="AG61" s="388">
        <f>'SO 902 - Objízdná trasa'!J32</f>
        <v>0</v>
      </c>
      <c r="AH61" s="389"/>
      <c r="AI61" s="389"/>
      <c r="AJ61" s="389"/>
      <c r="AK61" s="389"/>
      <c r="AL61" s="389"/>
      <c r="AM61" s="389"/>
      <c r="AN61" s="388">
        <f t="shared" si="0"/>
        <v>0</v>
      </c>
      <c r="AO61" s="389"/>
      <c r="AP61" s="389"/>
      <c r="AQ61" s="101" t="s">
        <v>93</v>
      </c>
      <c r="AR61" s="56"/>
      <c r="AS61" s="102">
        <v>0</v>
      </c>
      <c r="AT61" s="103">
        <f t="shared" si="1"/>
        <v>0</v>
      </c>
      <c r="AU61" s="104">
        <f>'SO 902 - Objízdná trasa'!P87</f>
        <v>0</v>
      </c>
      <c r="AV61" s="103">
        <f>'SO 902 - Objízdná trasa'!J35</f>
        <v>0</v>
      </c>
      <c r="AW61" s="103">
        <f>'SO 902 - Objízdná trasa'!J36</f>
        <v>0</v>
      </c>
      <c r="AX61" s="103">
        <f>'SO 902 - Objízdná trasa'!J37</f>
        <v>0</v>
      </c>
      <c r="AY61" s="103">
        <f>'SO 902 - Objízdná trasa'!J38</f>
        <v>0</v>
      </c>
      <c r="AZ61" s="103">
        <f>'SO 902 - Objízdná trasa'!F35</f>
        <v>0</v>
      </c>
      <c r="BA61" s="103">
        <f>'SO 902 - Objízdná trasa'!F36</f>
        <v>0</v>
      </c>
      <c r="BB61" s="103">
        <f>'SO 902 - Objízdná trasa'!F37</f>
        <v>0</v>
      </c>
      <c r="BC61" s="103">
        <f>'SO 902 - Objízdná trasa'!F38</f>
        <v>0</v>
      </c>
      <c r="BD61" s="105">
        <f>'SO 902 - Objízdná trasa'!F39</f>
        <v>0</v>
      </c>
      <c r="BT61" s="106" t="s">
        <v>21</v>
      </c>
      <c r="BV61" s="106" t="s">
        <v>84</v>
      </c>
      <c r="BW61" s="106" t="s">
        <v>112</v>
      </c>
      <c r="BX61" s="106" t="s">
        <v>106</v>
      </c>
      <c r="CL61" s="106" t="s">
        <v>44</v>
      </c>
    </row>
    <row r="62" spans="1:91" s="4" customFormat="1" ht="16.5" customHeight="1">
      <c r="A62" s="99" t="s">
        <v>91</v>
      </c>
      <c r="B62" s="54"/>
      <c r="C62" s="100"/>
      <c r="D62" s="100"/>
      <c r="E62" s="390" t="s">
        <v>113</v>
      </c>
      <c r="F62" s="390"/>
      <c r="G62" s="390"/>
      <c r="H62" s="390"/>
      <c r="I62" s="390"/>
      <c r="J62" s="100"/>
      <c r="K62" s="390" t="s">
        <v>114</v>
      </c>
      <c r="L62" s="390"/>
      <c r="M62" s="390"/>
      <c r="N62" s="390"/>
      <c r="O62" s="390"/>
      <c r="P62" s="390"/>
      <c r="Q62" s="390"/>
      <c r="R62" s="390"/>
      <c r="S62" s="390"/>
      <c r="T62" s="390"/>
      <c r="U62" s="390"/>
      <c r="V62" s="390"/>
      <c r="W62" s="390"/>
      <c r="X62" s="390"/>
      <c r="Y62" s="390"/>
      <c r="Z62" s="390"/>
      <c r="AA62" s="390"/>
      <c r="AB62" s="390"/>
      <c r="AC62" s="390"/>
      <c r="AD62" s="390"/>
      <c r="AE62" s="390"/>
      <c r="AF62" s="390"/>
      <c r="AG62" s="388">
        <f>'SO 903 - Návrh provizorní...'!J32</f>
        <v>0</v>
      </c>
      <c r="AH62" s="389"/>
      <c r="AI62" s="389"/>
      <c r="AJ62" s="389"/>
      <c r="AK62" s="389"/>
      <c r="AL62" s="389"/>
      <c r="AM62" s="389"/>
      <c r="AN62" s="388">
        <f t="shared" si="0"/>
        <v>0</v>
      </c>
      <c r="AO62" s="389"/>
      <c r="AP62" s="389"/>
      <c r="AQ62" s="101" t="s">
        <v>93</v>
      </c>
      <c r="AR62" s="56"/>
      <c r="AS62" s="102">
        <v>0</v>
      </c>
      <c r="AT62" s="103">
        <f t="shared" si="1"/>
        <v>0</v>
      </c>
      <c r="AU62" s="104">
        <f>'SO 903 - Návrh provizorní...'!P87</f>
        <v>0</v>
      </c>
      <c r="AV62" s="103">
        <f>'SO 903 - Návrh provizorní...'!J35</f>
        <v>0</v>
      </c>
      <c r="AW62" s="103">
        <f>'SO 903 - Návrh provizorní...'!J36</f>
        <v>0</v>
      </c>
      <c r="AX62" s="103">
        <f>'SO 903 - Návrh provizorní...'!J37</f>
        <v>0</v>
      </c>
      <c r="AY62" s="103">
        <f>'SO 903 - Návrh provizorní...'!J38</f>
        <v>0</v>
      </c>
      <c r="AZ62" s="103">
        <f>'SO 903 - Návrh provizorní...'!F35</f>
        <v>0</v>
      </c>
      <c r="BA62" s="103">
        <f>'SO 903 - Návrh provizorní...'!F36</f>
        <v>0</v>
      </c>
      <c r="BB62" s="103">
        <f>'SO 903 - Návrh provizorní...'!F37</f>
        <v>0</v>
      </c>
      <c r="BC62" s="103">
        <f>'SO 903 - Návrh provizorní...'!F38</f>
        <v>0</v>
      </c>
      <c r="BD62" s="105">
        <f>'SO 903 - Návrh provizorní...'!F39</f>
        <v>0</v>
      </c>
      <c r="BT62" s="106" t="s">
        <v>21</v>
      </c>
      <c r="BV62" s="106" t="s">
        <v>84</v>
      </c>
      <c r="BW62" s="106" t="s">
        <v>115</v>
      </c>
      <c r="BX62" s="106" t="s">
        <v>106</v>
      </c>
      <c r="CL62" s="106" t="s">
        <v>44</v>
      </c>
    </row>
    <row r="63" spans="1:91" s="7" customFormat="1" ht="16.5" customHeight="1">
      <c r="A63" s="99" t="s">
        <v>91</v>
      </c>
      <c r="B63" s="89"/>
      <c r="C63" s="90"/>
      <c r="D63" s="393" t="s">
        <v>116</v>
      </c>
      <c r="E63" s="393"/>
      <c r="F63" s="393"/>
      <c r="G63" s="393"/>
      <c r="H63" s="393"/>
      <c r="I63" s="91"/>
      <c r="J63" s="393" t="s">
        <v>117</v>
      </c>
      <c r="K63" s="393"/>
      <c r="L63" s="393"/>
      <c r="M63" s="393"/>
      <c r="N63" s="393"/>
      <c r="O63" s="393"/>
      <c r="P63" s="393"/>
      <c r="Q63" s="393"/>
      <c r="R63" s="393"/>
      <c r="S63" s="393"/>
      <c r="T63" s="393"/>
      <c r="U63" s="393"/>
      <c r="V63" s="393"/>
      <c r="W63" s="393"/>
      <c r="X63" s="393"/>
      <c r="Y63" s="393"/>
      <c r="Z63" s="393"/>
      <c r="AA63" s="393"/>
      <c r="AB63" s="393"/>
      <c r="AC63" s="393"/>
      <c r="AD63" s="393"/>
      <c r="AE63" s="393"/>
      <c r="AF63" s="393"/>
      <c r="AG63" s="391">
        <f>'VON - Vedlejší a ostatní ...'!J30</f>
        <v>0</v>
      </c>
      <c r="AH63" s="392"/>
      <c r="AI63" s="392"/>
      <c r="AJ63" s="392"/>
      <c r="AK63" s="392"/>
      <c r="AL63" s="392"/>
      <c r="AM63" s="392"/>
      <c r="AN63" s="391">
        <f t="shared" si="0"/>
        <v>0</v>
      </c>
      <c r="AO63" s="392"/>
      <c r="AP63" s="392"/>
      <c r="AQ63" s="92" t="s">
        <v>116</v>
      </c>
      <c r="AR63" s="93"/>
      <c r="AS63" s="107">
        <v>0</v>
      </c>
      <c r="AT63" s="108">
        <f t="shared" si="1"/>
        <v>0</v>
      </c>
      <c r="AU63" s="109">
        <f>'VON - Vedlejší a ostatní ...'!P85</f>
        <v>0</v>
      </c>
      <c r="AV63" s="108">
        <f>'VON - Vedlejší a ostatní ...'!J33</f>
        <v>0</v>
      </c>
      <c r="AW63" s="108">
        <f>'VON - Vedlejší a ostatní ...'!J34</f>
        <v>0</v>
      </c>
      <c r="AX63" s="108">
        <f>'VON - Vedlejší a ostatní ...'!J35</f>
        <v>0</v>
      </c>
      <c r="AY63" s="108">
        <f>'VON - Vedlejší a ostatní ...'!J36</f>
        <v>0</v>
      </c>
      <c r="AZ63" s="108">
        <f>'VON - Vedlejší a ostatní ...'!F33</f>
        <v>0</v>
      </c>
      <c r="BA63" s="108">
        <f>'VON - Vedlejší a ostatní ...'!F34</f>
        <v>0</v>
      </c>
      <c r="BB63" s="108">
        <f>'VON - Vedlejší a ostatní ...'!F35</f>
        <v>0</v>
      </c>
      <c r="BC63" s="108">
        <f>'VON - Vedlejší a ostatní ...'!F36</f>
        <v>0</v>
      </c>
      <c r="BD63" s="110">
        <f>'VON - Vedlejší a ostatní ...'!F37</f>
        <v>0</v>
      </c>
      <c r="BT63" s="98" t="s">
        <v>89</v>
      </c>
      <c r="BV63" s="98" t="s">
        <v>84</v>
      </c>
      <c r="BW63" s="98" t="s">
        <v>118</v>
      </c>
      <c r="BX63" s="98" t="s">
        <v>5</v>
      </c>
      <c r="CL63" s="98" t="s">
        <v>44</v>
      </c>
      <c r="CM63" s="98" t="s">
        <v>21</v>
      </c>
    </row>
    <row r="64" spans="1:91" s="2" customFormat="1" ht="30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42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</row>
    <row r="65" spans="1:57" s="2" customFormat="1" ht="6.95" customHeight="1">
      <c r="A65" s="37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42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</row>
  </sheetData>
  <sheetProtection algorithmName="SHA-512" hashValue="Y2+KLpvvKQy0NR8nbQ/0TSSc4vXpQjwt0AiNQ/zNL7IWt7J+6ich7d1FgHfXzlEvC7tsxZG9vuhzzGQ4rOFEoQ==" saltValue="BnppCzI0PzPYzOHlXD/nE4EGl+oCj33xUeMFryFC9ukQ0MQRglsuOL4BMVU61bGbmAXgFvN06JwHzH0ya293VA==" spinCount="100000" sheet="1" objects="1" scenarios="1" formatColumns="0" formatRows="0"/>
  <mergeCells count="74"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E56:I56"/>
    <mergeCell ref="K56:AF56"/>
    <mergeCell ref="AG56:AM56"/>
    <mergeCell ref="K57:AF57"/>
    <mergeCell ref="AN57:AP57"/>
    <mergeCell ref="E57:I57"/>
    <mergeCell ref="AG57:AM57"/>
    <mergeCell ref="D58:H58"/>
    <mergeCell ref="J58:AF58"/>
    <mergeCell ref="AN59:AP59"/>
    <mergeCell ref="AG59:AM59"/>
    <mergeCell ref="D59:H59"/>
    <mergeCell ref="J59:AF59"/>
    <mergeCell ref="E60:I60"/>
    <mergeCell ref="K60:AF60"/>
    <mergeCell ref="AN61:AP61"/>
    <mergeCell ref="AG61:AM61"/>
    <mergeCell ref="E61:I61"/>
    <mergeCell ref="K61:AF61"/>
    <mergeCell ref="E62:I62"/>
    <mergeCell ref="K62:AF62"/>
    <mergeCell ref="AN63:AP63"/>
    <mergeCell ref="AG63:AM63"/>
    <mergeCell ref="D63:H63"/>
    <mergeCell ref="J63:AF63"/>
    <mergeCell ref="W30:AE30"/>
    <mergeCell ref="AK30:AO30"/>
    <mergeCell ref="L30:P30"/>
    <mergeCell ref="AK31:AO31"/>
    <mergeCell ref="AN62:AP62"/>
    <mergeCell ref="AG62:AM62"/>
    <mergeCell ref="AN60:AP60"/>
    <mergeCell ref="AG60:AM60"/>
    <mergeCell ref="AG58:AM58"/>
    <mergeCell ref="AN58:AP58"/>
    <mergeCell ref="AN56:AP56"/>
    <mergeCell ref="L45:AO45"/>
    <mergeCell ref="AM47:AN4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</mergeCells>
  <hyperlinks>
    <hyperlink ref="A56" location="'SO 101.1 - Komunikace a z...'!C2" display="/"/>
    <hyperlink ref="A57" location="'SO 101.2 - Kanalizace a o...'!C2" display="/"/>
    <hyperlink ref="A58" location="'SO 401 - Veřejné osvětlení'!C2" display="/"/>
    <hyperlink ref="A60" location="'SO 901 - Dočasná autobuso...'!C2" display="/"/>
    <hyperlink ref="A61" location="'SO 902 - Objízdná trasa'!C2" display="/"/>
    <hyperlink ref="A62" location="'SO 903 - Návrh provizorní...'!C2" display="/"/>
    <hyperlink ref="A63" location="'VON - Vedlejší a ostatní ...'!C2" display="/"/>
  </hyperlinks>
  <pageMargins left="0.39370078740157483" right="0.39370078740157483" top="0.39370078740157483" bottom="0.39370078740157483" header="0" footer="0"/>
  <pageSetup paperSize="9" scale="99" fitToHeight="100" orientation="landscape" blackAndWhite="1" r:id="rId1"/>
  <headerFooter>
    <oddHeader>&amp;LMěsto Dobříš - stavební úpravy komunikace v ulici Březová&amp;CDOPAS s.r.o.&amp;RPOLOŽKOVÝ VÝKAZ VÝMĚR</oddHeader>
    <oddFooter>&amp;LRekapitulace stavby :
SO 101 - Komunikace a zpevněné plochy
SO 401 - Veřejné osvětlení
SO 900 - Návrh DIO
VON - Vedlejší a ostatní náklady&amp;CStrana &amp;P z &amp;N&amp;RRekapitulace
položkových soupisů prací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2"/>
      <c r="C3" s="113"/>
      <c r="D3" s="113"/>
      <c r="E3" s="113"/>
      <c r="F3" s="113"/>
      <c r="G3" s="113"/>
      <c r="H3" s="22"/>
    </row>
    <row r="4" spans="1:8" s="1" customFormat="1" ht="24.95" customHeight="1">
      <c r="B4" s="22"/>
      <c r="C4" s="114" t="s">
        <v>1951</v>
      </c>
      <c r="H4" s="22"/>
    </row>
    <row r="5" spans="1:8" s="1" customFormat="1" ht="12" customHeight="1">
      <c r="B5" s="22"/>
      <c r="C5" s="119" t="s">
        <v>13</v>
      </c>
      <c r="D5" s="421" t="s">
        <v>14</v>
      </c>
      <c r="E5" s="368"/>
      <c r="F5" s="368"/>
      <c r="H5" s="22"/>
    </row>
    <row r="6" spans="1:8" s="1" customFormat="1" ht="36.950000000000003" customHeight="1">
      <c r="B6" s="22"/>
      <c r="C6" s="270" t="s">
        <v>16</v>
      </c>
      <c r="D6" s="422" t="s">
        <v>17</v>
      </c>
      <c r="E6" s="368"/>
      <c r="F6" s="368"/>
      <c r="H6" s="22"/>
    </row>
    <row r="7" spans="1:8" s="1" customFormat="1" ht="16.5" customHeight="1">
      <c r="B7" s="22"/>
      <c r="C7" s="116" t="s">
        <v>24</v>
      </c>
      <c r="D7" s="118" t="str">
        <f>'Rekapitulace stavby'!AN8</f>
        <v>13. 6. 2021</v>
      </c>
      <c r="H7" s="22"/>
    </row>
    <row r="8" spans="1:8" s="2" customFormat="1" ht="10.9" customHeight="1">
      <c r="A8" s="37"/>
      <c r="B8" s="42"/>
      <c r="C8" s="37"/>
      <c r="D8" s="37"/>
      <c r="E8" s="37"/>
      <c r="F8" s="37"/>
      <c r="G8" s="37"/>
      <c r="H8" s="42"/>
    </row>
    <row r="9" spans="1:8" s="11" customFormat="1" ht="29.25" customHeight="1">
      <c r="A9" s="157"/>
      <c r="B9" s="271"/>
      <c r="C9" s="272" t="s">
        <v>63</v>
      </c>
      <c r="D9" s="273" t="s">
        <v>64</v>
      </c>
      <c r="E9" s="273" t="s">
        <v>208</v>
      </c>
      <c r="F9" s="274" t="s">
        <v>1952</v>
      </c>
      <c r="G9" s="157"/>
      <c r="H9" s="271"/>
    </row>
    <row r="10" spans="1:8" s="2" customFormat="1" ht="26.45" customHeight="1">
      <c r="A10" s="37"/>
      <c r="B10" s="42"/>
      <c r="C10" s="275" t="s">
        <v>1953</v>
      </c>
      <c r="D10" s="275" t="s">
        <v>87</v>
      </c>
      <c r="E10" s="37"/>
      <c r="F10" s="37"/>
      <c r="G10" s="37"/>
      <c r="H10" s="42"/>
    </row>
    <row r="11" spans="1:8" s="2" customFormat="1" ht="16.899999999999999" customHeight="1">
      <c r="A11" s="37"/>
      <c r="B11" s="42"/>
      <c r="C11" s="276" t="s">
        <v>183</v>
      </c>
      <c r="D11" s="277" t="s">
        <v>184</v>
      </c>
      <c r="E11" s="278" t="s">
        <v>133</v>
      </c>
      <c r="F11" s="279">
        <v>303.85000000000002</v>
      </c>
      <c r="G11" s="37"/>
      <c r="H11" s="42"/>
    </row>
    <row r="12" spans="1:8" s="2" customFormat="1" ht="16.899999999999999" customHeight="1">
      <c r="A12" s="37"/>
      <c r="B12" s="42"/>
      <c r="C12" s="280" t="s">
        <v>44</v>
      </c>
      <c r="D12" s="280" t="s">
        <v>1954</v>
      </c>
      <c r="E12" s="19" t="s">
        <v>44</v>
      </c>
      <c r="F12" s="281">
        <v>303.85000000000002</v>
      </c>
      <c r="G12" s="37"/>
      <c r="H12" s="42"/>
    </row>
    <row r="13" spans="1:8" s="2" customFormat="1" ht="16.899999999999999" customHeight="1">
      <c r="A13" s="37"/>
      <c r="B13" s="42"/>
      <c r="C13" s="276" t="s">
        <v>131</v>
      </c>
      <c r="D13" s="277" t="s">
        <v>132</v>
      </c>
      <c r="E13" s="278" t="s">
        <v>133</v>
      </c>
      <c r="F13" s="279">
        <v>2078.5</v>
      </c>
      <c r="G13" s="37"/>
      <c r="H13" s="42"/>
    </row>
    <row r="14" spans="1:8" s="2" customFormat="1" ht="16.899999999999999" customHeight="1">
      <c r="A14" s="37"/>
      <c r="B14" s="42"/>
      <c r="C14" s="280" t="s">
        <v>44</v>
      </c>
      <c r="D14" s="280" t="s">
        <v>1955</v>
      </c>
      <c r="E14" s="19" t="s">
        <v>44</v>
      </c>
      <c r="F14" s="281">
        <v>2078.5</v>
      </c>
      <c r="G14" s="37"/>
      <c r="H14" s="42"/>
    </row>
    <row r="15" spans="1:8" s="2" customFormat="1" ht="16.899999999999999" customHeight="1">
      <c r="A15" s="37"/>
      <c r="B15" s="42"/>
      <c r="C15" s="276" t="s">
        <v>135</v>
      </c>
      <c r="D15" s="277" t="s">
        <v>136</v>
      </c>
      <c r="E15" s="278" t="s">
        <v>133</v>
      </c>
      <c r="F15" s="279">
        <v>78.650000000000006</v>
      </c>
      <c r="G15" s="37"/>
      <c r="H15" s="42"/>
    </row>
    <row r="16" spans="1:8" s="2" customFormat="1" ht="16.899999999999999" customHeight="1">
      <c r="A16" s="37"/>
      <c r="B16" s="42"/>
      <c r="C16" s="280" t="s">
        <v>44</v>
      </c>
      <c r="D16" s="280" t="s">
        <v>1956</v>
      </c>
      <c r="E16" s="19" t="s">
        <v>44</v>
      </c>
      <c r="F16" s="281">
        <v>78.650000000000006</v>
      </c>
      <c r="G16" s="37"/>
      <c r="H16" s="42"/>
    </row>
    <row r="17" spans="1:8" s="2" customFormat="1" ht="16.899999999999999" customHeight="1">
      <c r="A17" s="37"/>
      <c r="B17" s="42"/>
      <c r="C17" s="276" t="s">
        <v>138</v>
      </c>
      <c r="D17" s="277" t="s">
        <v>139</v>
      </c>
      <c r="E17" s="278" t="s">
        <v>133</v>
      </c>
      <c r="F17" s="279">
        <v>430.5</v>
      </c>
      <c r="G17" s="37"/>
      <c r="H17" s="42"/>
    </row>
    <row r="18" spans="1:8" s="2" customFormat="1" ht="16.899999999999999" customHeight="1">
      <c r="A18" s="37"/>
      <c r="B18" s="42"/>
      <c r="C18" s="280" t="s">
        <v>44</v>
      </c>
      <c r="D18" s="280" t="s">
        <v>1957</v>
      </c>
      <c r="E18" s="19" t="s">
        <v>44</v>
      </c>
      <c r="F18" s="281">
        <v>430.5</v>
      </c>
      <c r="G18" s="37"/>
      <c r="H18" s="42"/>
    </row>
    <row r="19" spans="1:8" s="2" customFormat="1" ht="24">
      <c r="A19" s="37"/>
      <c r="B19" s="42"/>
      <c r="C19" s="276" t="s">
        <v>186</v>
      </c>
      <c r="D19" s="277" t="s">
        <v>187</v>
      </c>
      <c r="E19" s="278" t="s">
        <v>133</v>
      </c>
      <c r="F19" s="279">
        <v>15.7</v>
      </c>
      <c r="G19" s="37"/>
      <c r="H19" s="42"/>
    </row>
    <row r="20" spans="1:8" s="2" customFormat="1" ht="16.899999999999999" customHeight="1">
      <c r="A20" s="37"/>
      <c r="B20" s="42"/>
      <c r="C20" s="280" t="s">
        <v>44</v>
      </c>
      <c r="D20" s="280" t="s">
        <v>1958</v>
      </c>
      <c r="E20" s="19" t="s">
        <v>44</v>
      </c>
      <c r="F20" s="281">
        <v>15.7</v>
      </c>
      <c r="G20" s="37"/>
      <c r="H20" s="42"/>
    </row>
    <row r="21" spans="1:8" s="2" customFormat="1" ht="16.899999999999999" customHeight="1">
      <c r="A21" s="37"/>
      <c r="B21" s="42"/>
      <c r="C21" s="276" t="s">
        <v>142</v>
      </c>
      <c r="D21" s="277" t="s">
        <v>143</v>
      </c>
      <c r="E21" s="278" t="s">
        <v>133</v>
      </c>
      <c r="F21" s="279">
        <v>17</v>
      </c>
      <c r="G21" s="37"/>
      <c r="H21" s="42"/>
    </row>
    <row r="22" spans="1:8" s="2" customFormat="1" ht="16.899999999999999" customHeight="1">
      <c r="A22" s="37"/>
      <c r="B22" s="42"/>
      <c r="C22" s="280" t="s">
        <v>44</v>
      </c>
      <c r="D22" s="280" t="s">
        <v>1959</v>
      </c>
      <c r="E22" s="19" t="s">
        <v>44</v>
      </c>
      <c r="F22" s="281">
        <v>17</v>
      </c>
      <c r="G22" s="37"/>
      <c r="H22" s="42"/>
    </row>
    <row r="23" spans="1:8" s="2" customFormat="1" ht="16.899999999999999" customHeight="1">
      <c r="A23" s="37"/>
      <c r="B23" s="42"/>
      <c r="C23" s="276" t="s">
        <v>146</v>
      </c>
      <c r="D23" s="277" t="s">
        <v>147</v>
      </c>
      <c r="E23" s="278" t="s">
        <v>133</v>
      </c>
      <c r="F23" s="279">
        <v>8.3000000000000007</v>
      </c>
      <c r="G23" s="37"/>
      <c r="H23" s="42"/>
    </row>
    <row r="24" spans="1:8" s="2" customFormat="1" ht="16.899999999999999" customHeight="1">
      <c r="A24" s="37"/>
      <c r="B24" s="42"/>
      <c r="C24" s="280" t="s">
        <v>44</v>
      </c>
      <c r="D24" s="280" t="s">
        <v>1960</v>
      </c>
      <c r="E24" s="19" t="s">
        <v>44</v>
      </c>
      <c r="F24" s="281">
        <v>8.3000000000000007</v>
      </c>
      <c r="G24" s="37"/>
      <c r="H24" s="42"/>
    </row>
    <row r="25" spans="1:8" s="2" customFormat="1" ht="16.899999999999999" customHeight="1">
      <c r="A25" s="37"/>
      <c r="B25" s="42"/>
      <c r="C25" s="276" t="s">
        <v>150</v>
      </c>
      <c r="D25" s="277" t="s">
        <v>151</v>
      </c>
      <c r="E25" s="278" t="s">
        <v>133</v>
      </c>
      <c r="F25" s="279">
        <v>38.549999999999997</v>
      </c>
      <c r="G25" s="37"/>
      <c r="H25" s="42"/>
    </row>
    <row r="26" spans="1:8" s="2" customFormat="1" ht="16.899999999999999" customHeight="1">
      <c r="A26" s="37"/>
      <c r="B26" s="42"/>
      <c r="C26" s="280" t="s">
        <v>44</v>
      </c>
      <c r="D26" s="280" t="s">
        <v>1961</v>
      </c>
      <c r="E26" s="19" t="s">
        <v>44</v>
      </c>
      <c r="F26" s="281">
        <v>38.549999999999997</v>
      </c>
      <c r="G26" s="37"/>
      <c r="H26" s="42"/>
    </row>
    <row r="27" spans="1:8" s="2" customFormat="1" ht="16.899999999999999" customHeight="1">
      <c r="A27" s="37"/>
      <c r="B27" s="42"/>
      <c r="C27" s="276" t="s">
        <v>180</v>
      </c>
      <c r="D27" s="277" t="s">
        <v>181</v>
      </c>
      <c r="E27" s="278" t="s">
        <v>133</v>
      </c>
      <c r="F27" s="279">
        <v>25.5</v>
      </c>
      <c r="G27" s="37"/>
      <c r="H27" s="42"/>
    </row>
    <row r="28" spans="1:8" s="2" customFormat="1" ht="16.899999999999999" customHeight="1">
      <c r="A28" s="37"/>
      <c r="B28" s="42"/>
      <c r="C28" s="280" t="s">
        <v>44</v>
      </c>
      <c r="D28" s="280" t="s">
        <v>1962</v>
      </c>
      <c r="E28" s="19" t="s">
        <v>44</v>
      </c>
      <c r="F28" s="281">
        <v>25.5</v>
      </c>
      <c r="G28" s="37"/>
      <c r="H28" s="42"/>
    </row>
    <row r="29" spans="1:8" s="2" customFormat="1" ht="16.899999999999999" customHeight="1">
      <c r="A29" s="37"/>
      <c r="B29" s="42"/>
      <c r="C29" s="276" t="s">
        <v>164</v>
      </c>
      <c r="D29" s="277" t="s">
        <v>165</v>
      </c>
      <c r="E29" s="278" t="s">
        <v>121</v>
      </c>
      <c r="F29" s="279">
        <v>295.05</v>
      </c>
      <c r="G29" s="37"/>
      <c r="H29" s="42"/>
    </row>
    <row r="30" spans="1:8" s="2" customFormat="1" ht="16.899999999999999" customHeight="1">
      <c r="A30" s="37"/>
      <c r="B30" s="42"/>
      <c r="C30" s="280" t="s">
        <v>44</v>
      </c>
      <c r="D30" s="280" t="s">
        <v>1963</v>
      </c>
      <c r="E30" s="19" t="s">
        <v>44</v>
      </c>
      <c r="F30" s="281">
        <v>295.05</v>
      </c>
      <c r="G30" s="37"/>
      <c r="H30" s="42"/>
    </row>
    <row r="31" spans="1:8" s="2" customFormat="1" ht="16.899999999999999" customHeight="1">
      <c r="A31" s="37"/>
      <c r="B31" s="42"/>
      <c r="C31" s="280" t="s">
        <v>44</v>
      </c>
      <c r="D31" s="280" t="s">
        <v>232</v>
      </c>
      <c r="E31" s="19" t="s">
        <v>44</v>
      </c>
      <c r="F31" s="281">
        <v>295.05</v>
      </c>
      <c r="G31" s="37"/>
      <c r="H31" s="42"/>
    </row>
    <row r="32" spans="1:8" s="2" customFormat="1" ht="16.899999999999999" customHeight="1">
      <c r="A32" s="37"/>
      <c r="B32" s="42"/>
      <c r="C32" s="276" t="s">
        <v>168</v>
      </c>
      <c r="D32" s="277" t="s">
        <v>169</v>
      </c>
      <c r="E32" s="278" t="s">
        <v>121</v>
      </c>
      <c r="F32" s="279">
        <v>66.400000000000006</v>
      </c>
      <c r="G32" s="37"/>
      <c r="H32" s="42"/>
    </row>
    <row r="33" spans="1:8" s="2" customFormat="1" ht="16.899999999999999" customHeight="1">
      <c r="A33" s="37"/>
      <c r="B33" s="42"/>
      <c r="C33" s="280" t="s">
        <v>44</v>
      </c>
      <c r="D33" s="280" t="s">
        <v>1964</v>
      </c>
      <c r="E33" s="19" t="s">
        <v>44</v>
      </c>
      <c r="F33" s="281">
        <v>66.400000000000006</v>
      </c>
      <c r="G33" s="37"/>
      <c r="H33" s="42"/>
    </row>
    <row r="34" spans="1:8" s="2" customFormat="1" ht="16.899999999999999" customHeight="1">
      <c r="A34" s="37"/>
      <c r="B34" s="42"/>
      <c r="C34" s="280" t="s">
        <v>44</v>
      </c>
      <c r="D34" s="280" t="s">
        <v>232</v>
      </c>
      <c r="E34" s="19" t="s">
        <v>44</v>
      </c>
      <c r="F34" s="281">
        <v>66.400000000000006</v>
      </c>
      <c r="G34" s="37"/>
      <c r="H34" s="42"/>
    </row>
    <row r="35" spans="1:8" s="2" customFormat="1" ht="16.899999999999999" customHeight="1">
      <c r="A35" s="37"/>
      <c r="B35" s="42"/>
      <c r="C35" s="276" t="s">
        <v>124</v>
      </c>
      <c r="D35" s="277" t="s">
        <v>125</v>
      </c>
      <c r="E35" s="278" t="s">
        <v>121</v>
      </c>
      <c r="F35" s="279">
        <v>44</v>
      </c>
      <c r="G35" s="37"/>
      <c r="H35" s="42"/>
    </row>
    <row r="36" spans="1:8" s="2" customFormat="1" ht="16.899999999999999" customHeight="1">
      <c r="A36" s="37"/>
      <c r="B36" s="42"/>
      <c r="C36" s="280" t="s">
        <v>44</v>
      </c>
      <c r="D36" s="280" t="s">
        <v>1965</v>
      </c>
      <c r="E36" s="19" t="s">
        <v>44</v>
      </c>
      <c r="F36" s="281">
        <v>44</v>
      </c>
      <c r="G36" s="37"/>
      <c r="H36" s="42"/>
    </row>
    <row r="37" spans="1:8" s="2" customFormat="1" ht="16.899999999999999" customHeight="1">
      <c r="A37" s="37"/>
      <c r="B37" s="42"/>
      <c r="C37" s="276" t="s">
        <v>119</v>
      </c>
      <c r="D37" s="277" t="s">
        <v>120</v>
      </c>
      <c r="E37" s="278" t="s">
        <v>121</v>
      </c>
      <c r="F37" s="279">
        <v>133.97</v>
      </c>
      <c r="G37" s="37"/>
      <c r="H37" s="42"/>
    </row>
    <row r="38" spans="1:8" s="2" customFormat="1" ht="16.899999999999999" customHeight="1">
      <c r="A38" s="37"/>
      <c r="B38" s="42"/>
      <c r="C38" s="280" t="s">
        <v>44</v>
      </c>
      <c r="D38" s="280" t="s">
        <v>1966</v>
      </c>
      <c r="E38" s="19" t="s">
        <v>44</v>
      </c>
      <c r="F38" s="281">
        <v>133.97</v>
      </c>
      <c r="G38" s="37"/>
      <c r="H38" s="42"/>
    </row>
    <row r="39" spans="1:8" s="2" customFormat="1" ht="16.899999999999999" customHeight="1">
      <c r="A39" s="37"/>
      <c r="B39" s="42"/>
      <c r="C39" s="280" t="s">
        <v>44</v>
      </c>
      <c r="D39" s="280" t="s">
        <v>232</v>
      </c>
      <c r="E39" s="19" t="s">
        <v>44</v>
      </c>
      <c r="F39" s="281">
        <v>133.97</v>
      </c>
      <c r="G39" s="37"/>
      <c r="H39" s="42"/>
    </row>
    <row r="40" spans="1:8" s="2" customFormat="1" ht="16.899999999999999" customHeight="1">
      <c r="A40" s="37"/>
      <c r="B40" s="42"/>
      <c r="C40" s="276" t="s">
        <v>128</v>
      </c>
      <c r="D40" s="277" t="s">
        <v>129</v>
      </c>
      <c r="E40" s="278" t="s">
        <v>121</v>
      </c>
      <c r="F40" s="279">
        <v>579.15</v>
      </c>
      <c r="G40" s="37"/>
      <c r="H40" s="42"/>
    </row>
    <row r="41" spans="1:8" s="2" customFormat="1" ht="22.5">
      <c r="A41" s="37"/>
      <c r="B41" s="42"/>
      <c r="C41" s="280" t="s">
        <v>44</v>
      </c>
      <c r="D41" s="280" t="s">
        <v>1967</v>
      </c>
      <c r="E41" s="19" t="s">
        <v>44</v>
      </c>
      <c r="F41" s="281">
        <v>579.15</v>
      </c>
      <c r="G41" s="37"/>
      <c r="H41" s="42"/>
    </row>
    <row r="42" spans="1:8" s="2" customFormat="1" ht="16.899999999999999" customHeight="1">
      <c r="A42" s="37"/>
      <c r="B42" s="42"/>
      <c r="C42" s="280" t="s">
        <v>44</v>
      </c>
      <c r="D42" s="280" t="s">
        <v>232</v>
      </c>
      <c r="E42" s="19" t="s">
        <v>44</v>
      </c>
      <c r="F42" s="281">
        <v>579.15</v>
      </c>
      <c r="G42" s="37"/>
      <c r="H42" s="42"/>
    </row>
    <row r="43" spans="1:8" s="2" customFormat="1" ht="16.899999999999999" customHeight="1">
      <c r="A43" s="37"/>
      <c r="B43" s="42"/>
      <c r="C43" s="276" t="s">
        <v>177</v>
      </c>
      <c r="D43" s="277" t="s">
        <v>178</v>
      </c>
      <c r="E43" s="278" t="s">
        <v>133</v>
      </c>
      <c r="F43" s="279">
        <v>27.5</v>
      </c>
      <c r="G43" s="37"/>
      <c r="H43" s="42"/>
    </row>
    <row r="44" spans="1:8" s="2" customFormat="1" ht="16.899999999999999" customHeight="1">
      <c r="A44" s="37"/>
      <c r="B44" s="42"/>
      <c r="C44" s="280" t="s">
        <v>44</v>
      </c>
      <c r="D44" s="280" t="s">
        <v>1968</v>
      </c>
      <c r="E44" s="19" t="s">
        <v>44</v>
      </c>
      <c r="F44" s="281">
        <v>27.5</v>
      </c>
      <c r="G44" s="37"/>
      <c r="H44" s="42"/>
    </row>
    <row r="45" spans="1:8" s="2" customFormat="1" ht="16.899999999999999" customHeight="1">
      <c r="A45" s="37"/>
      <c r="B45" s="42"/>
      <c r="C45" s="276" t="s">
        <v>154</v>
      </c>
      <c r="D45" s="277" t="s">
        <v>155</v>
      </c>
      <c r="E45" s="278" t="s">
        <v>133</v>
      </c>
      <c r="F45" s="279">
        <v>141</v>
      </c>
      <c r="G45" s="37"/>
      <c r="H45" s="42"/>
    </row>
    <row r="46" spans="1:8" s="2" customFormat="1" ht="16.899999999999999" customHeight="1">
      <c r="A46" s="37"/>
      <c r="B46" s="42"/>
      <c r="C46" s="280" t="s">
        <v>44</v>
      </c>
      <c r="D46" s="280" t="s">
        <v>1969</v>
      </c>
      <c r="E46" s="19" t="s">
        <v>44</v>
      </c>
      <c r="F46" s="281">
        <v>141</v>
      </c>
      <c r="G46" s="37"/>
      <c r="H46" s="42"/>
    </row>
    <row r="47" spans="1:8" s="2" customFormat="1" ht="16.899999999999999" customHeight="1">
      <c r="A47" s="37"/>
      <c r="B47" s="42"/>
      <c r="C47" s="276" t="s">
        <v>157</v>
      </c>
      <c r="D47" s="277" t="s">
        <v>158</v>
      </c>
      <c r="E47" s="278" t="s">
        <v>133</v>
      </c>
      <c r="F47" s="279">
        <v>22</v>
      </c>
      <c r="G47" s="37"/>
      <c r="H47" s="42"/>
    </row>
    <row r="48" spans="1:8" s="2" customFormat="1" ht="16.899999999999999" customHeight="1">
      <c r="A48" s="37"/>
      <c r="B48" s="42"/>
      <c r="C48" s="280" t="s">
        <v>44</v>
      </c>
      <c r="D48" s="280" t="s">
        <v>1970</v>
      </c>
      <c r="E48" s="19" t="s">
        <v>44</v>
      </c>
      <c r="F48" s="281">
        <v>22</v>
      </c>
      <c r="G48" s="37"/>
      <c r="H48" s="42"/>
    </row>
    <row r="49" spans="1:8" s="2" customFormat="1" ht="16.899999999999999" customHeight="1">
      <c r="A49" s="37"/>
      <c r="B49" s="42"/>
      <c r="C49" s="276" t="s">
        <v>161</v>
      </c>
      <c r="D49" s="277" t="s">
        <v>162</v>
      </c>
      <c r="E49" s="278" t="s">
        <v>133</v>
      </c>
      <c r="F49" s="279">
        <v>3.95</v>
      </c>
      <c r="G49" s="37"/>
      <c r="H49" s="42"/>
    </row>
    <row r="50" spans="1:8" s="2" customFormat="1" ht="16.899999999999999" customHeight="1">
      <c r="A50" s="37"/>
      <c r="B50" s="42"/>
      <c r="C50" s="280" t="s">
        <v>44</v>
      </c>
      <c r="D50" s="280" t="s">
        <v>1971</v>
      </c>
      <c r="E50" s="19" t="s">
        <v>44</v>
      </c>
      <c r="F50" s="281">
        <v>3.95</v>
      </c>
      <c r="G50" s="37"/>
      <c r="H50" s="42"/>
    </row>
    <row r="51" spans="1:8" s="2" customFormat="1" ht="16.899999999999999" customHeight="1">
      <c r="A51" s="37"/>
      <c r="B51" s="42"/>
      <c r="C51" s="276" t="s">
        <v>171</v>
      </c>
      <c r="D51" s="277" t="s">
        <v>172</v>
      </c>
      <c r="E51" s="278" t="s">
        <v>133</v>
      </c>
      <c r="F51" s="279">
        <v>674</v>
      </c>
      <c r="G51" s="37"/>
      <c r="H51" s="42"/>
    </row>
    <row r="52" spans="1:8" s="2" customFormat="1" ht="16.899999999999999" customHeight="1">
      <c r="A52" s="37"/>
      <c r="B52" s="42"/>
      <c r="C52" s="280" t="s">
        <v>44</v>
      </c>
      <c r="D52" s="280" t="s">
        <v>1972</v>
      </c>
      <c r="E52" s="19" t="s">
        <v>44</v>
      </c>
      <c r="F52" s="281">
        <v>674</v>
      </c>
      <c r="G52" s="37"/>
      <c r="H52" s="42"/>
    </row>
    <row r="53" spans="1:8" s="2" customFormat="1" ht="16.899999999999999" customHeight="1">
      <c r="A53" s="37"/>
      <c r="B53" s="42"/>
      <c r="C53" s="276" t="s">
        <v>174</v>
      </c>
      <c r="D53" s="277" t="s">
        <v>175</v>
      </c>
      <c r="E53" s="278" t="s">
        <v>133</v>
      </c>
      <c r="F53" s="279">
        <v>124.3</v>
      </c>
      <c r="G53" s="37"/>
      <c r="H53" s="42"/>
    </row>
    <row r="54" spans="1:8" s="2" customFormat="1" ht="16.899999999999999" customHeight="1">
      <c r="A54" s="37"/>
      <c r="B54" s="42"/>
      <c r="C54" s="280" t="s">
        <v>44</v>
      </c>
      <c r="D54" s="280" t="s">
        <v>1973</v>
      </c>
      <c r="E54" s="19" t="s">
        <v>44</v>
      </c>
      <c r="F54" s="281">
        <v>124.3</v>
      </c>
      <c r="G54" s="37"/>
      <c r="H54" s="42"/>
    </row>
    <row r="55" spans="1:8" s="2" customFormat="1" ht="26.45" customHeight="1">
      <c r="A55" s="37"/>
      <c r="B55" s="42"/>
      <c r="C55" s="275" t="s">
        <v>1974</v>
      </c>
      <c r="D55" s="275" t="s">
        <v>87</v>
      </c>
      <c r="E55" s="37"/>
      <c r="F55" s="37"/>
      <c r="G55" s="37"/>
      <c r="H55" s="42"/>
    </row>
    <row r="56" spans="1:8" s="2" customFormat="1" ht="16.899999999999999" customHeight="1">
      <c r="A56" s="37"/>
      <c r="B56" s="42"/>
      <c r="C56" s="276" t="s">
        <v>183</v>
      </c>
      <c r="D56" s="277" t="s">
        <v>184</v>
      </c>
      <c r="E56" s="278" t="s">
        <v>133</v>
      </c>
      <c r="F56" s="279">
        <v>303.85000000000002</v>
      </c>
      <c r="G56" s="37"/>
      <c r="H56" s="42"/>
    </row>
    <row r="57" spans="1:8" s="2" customFormat="1" ht="16.899999999999999" customHeight="1">
      <c r="A57" s="37"/>
      <c r="B57" s="42"/>
      <c r="C57" s="280" t="s">
        <v>44</v>
      </c>
      <c r="D57" s="280" t="s">
        <v>1954</v>
      </c>
      <c r="E57" s="19" t="s">
        <v>44</v>
      </c>
      <c r="F57" s="281">
        <v>303.85000000000002</v>
      </c>
      <c r="G57" s="37"/>
      <c r="H57" s="42"/>
    </row>
    <row r="58" spans="1:8" s="2" customFormat="1" ht="16.899999999999999" customHeight="1">
      <c r="A58" s="37"/>
      <c r="B58" s="42"/>
      <c r="C58" s="282" t="s">
        <v>1975</v>
      </c>
      <c r="D58" s="37"/>
      <c r="E58" s="37"/>
      <c r="F58" s="37"/>
      <c r="G58" s="37"/>
      <c r="H58" s="42"/>
    </row>
    <row r="59" spans="1:8" s="2" customFormat="1" ht="16.899999999999999" customHeight="1">
      <c r="A59" s="37"/>
      <c r="B59" s="42"/>
      <c r="C59" s="280" t="s">
        <v>552</v>
      </c>
      <c r="D59" s="280" t="s">
        <v>1976</v>
      </c>
      <c r="E59" s="19" t="s">
        <v>133</v>
      </c>
      <c r="F59" s="281">
        <v>2764.85</v>
      </c>
      <c r="G59" s="37"/>
      <c r="H59" s="42"/>
    </row>
    <row r="60" spans="1:8" s="2" customFormat="1" ht="16.899999999999999" customHeight="1">
      <c r="A60" s="37"/>
      <c r="B60" s="42"/>
      <c r="C60" s="280" t="s">
        <v>559</v>
      </c>
      <c r="D60" s="280" t="s">
        <v>1977</v>
      </c>
      <c r="E60" s="19" t="s">
        <v>133</v>
      </c>
      <c r="F60" s="281">
        <v>2461</v>
      </c>
      <c r="G60" s="37"/>
      <c r="H60" s="42"/>
    </row>
    <row r="61" spans="1:8" s="2" customFormat="1" ht="16.899999999999999" customHeight="1">
      <c r="A61" s="37"/>
      <c r="B61" s="42"/>
      <c r="C61" s="280" t="s">
        <v>563</v>
      </c>
      <c r="D61" s="280" t="s">
        <v>1978</v>
      </c>
      <c r="E61" s="19" t="s">
        <v>133</v>
      </c>
      <c r="F61" s="281">
        <v>2461</v>
      </c>
      <c r="G61" s="37"/>
      <c r="H61" s="42"/>
    </row>
    <row r="62" spans="1:8" s="2" customFormat="1" ht="16.899999999999999" customHeight="1">
      <c r="A62" s="37"/>
      <c r="B62" s="42"/>
      <c r="C62" s="276" t="s">
        <v>131</v>
      </c>
      <c r="D62" s="277" t="s">
        <v>132</v>
      </c>
      <c r="E62" s="278" t="s">
        <v>133</v>
      </c>
      <c r="F62" s="279">
        <v>2078.5</v>
      </c>
      <c r="G62" s="37"/>
      <c r="H62" s="42"/>
    </row>
    <row r="63" spans="1:8" s="2" customFormat="1" ht="16.899999999999999" customHeight="1">
      <c r="A63" s="37"/>
      <c r="B63" s="42"/>
      <c r="C63" s="280" t="s">
        <v>44</v>
      </c>
      <c r="D63" s="280" t="s">
        <v>1955</v>
      </c>
      <c r="E63" s="19" t="s">
        <v>44</v>
      </c>
      <c r="F63" s="281">
        <v>2078.5</v>
      </c>
      <c r="G63" s="37"/>
      <c r="H63" s="42"/>
    </row>
    <row r="64" spans="1:8" s="2" customFormat="1" ht="16.899999999999999" customHeight="1">
      <c r="A64" s="37"/>
      <c r="B64" s="42"/>
      <c r="C64" s="282" t="s">
        <v>1975</v>
      </c>
      <c r="D64" s="37"/>
      <c r="E64" s="37"/>
      <c r="F64" s="37"/>
      <c r="G64" s="37"/>
      <c r="H64" s="42"/>
    </row>
    <row r="65" spans="1:8" s="2" customFormat="1" ht="16.899999999999999" customHeight="1">
      <c r="A65" s="37"/>
      <c r="B65" s="42"/>
      <c r="C65" s="280" t="s">
        <v>396</v>
      </c>
      <c r="D65" s="280" t="s">
        <v>1979</v>
      </c>
      <c r="E65" s="19" t="s">
        <v>133</v>
      </c>
      <c r="F65" s="281">
        <v>3305.4450000000002</v>
      </c>
      <c r="G65" s="37"/>
      <c r="H65" s="42"/>
    </row>
    <row r="66" spans="1:8" s="2" customFormat="1" ht="16.899999999999999" customHeight="1">
      <c r="A66" s="37"/>
      <c r="B66" s="42"/>
      <c r="C66" s="280" t="s">
        <v>428</v>
      </c>
      <c r="D66" s="280" t="s">
        <v>1980</v>
      </c>
      <c r="E66" s="19" t="s">
        <v>133</v>
      </c>
      <c r="F66" s="281">
        <v>3305.4450000000002</v>
      </c>
      <c r="G66" s="37"/>
      <c r="H66" s="42"/>
    </row>
    <row r="67" spans="1:8" s="2" customFormat="1" ht="16.899999999999999" customHeight="1">
      <c r="A67" s="37"/>
      <c r="B67" s="42"/>
      <c r="C67" s="280" t="s">
        <v>519</v>
      </c>
      <c r="D67" s="280" t="s">
        <v>1981</v>
      </c>
      <c r="E67" s="19" t="s">
        <v>133</v>
      </c>
      <c r="F67" s="281">
        <v>2535.71</v>
      </c>
      <c r="G67" s="37"/>
      <c r="H67" s="42"/>
    </row>
    <row r="68" spans="1:8" s="2" customFormat="1" ht="16.899999999999999" customHeight="1">
      <c r="A68" s="37"/>
      <c r="B68" s="42"/>
      <c r="C68" s="280" t="s">
        <v>536</v>
      </c>
      <c r="D68" s="280" t="s">
        <v>1982</v>
      </c>
      <c r="E68" s="19" t="s">
        <v>133</v>
      </c>
      <c r="F68" s="281">
        <v>2157.15</v>
      </c>
      <c r="G68" s="37"/>
      <c r="H68" s="42"/>
    </row>
    <row r="69" spans="1:8" s="2" customFormat="1" ht="16.899999999999999" customHeight="1">
      <c r="A69" s="37"/>
      <c r="B69" s="42"/>
      <c r="C69" s="280" t="s">
        <v>548</v>
      </c>
      <c r="D69" s="280" t="s">
        <v>1983</v>
      </c>
      <c r="E69" s="19" t="s">
        <v>133</v>
      </c>
      <c r="F69" s="281">
        <v>2157.15</v>
      </c>
      <c r="G69" s="37"/>
      <c r="H69" s="42"/>
    </row>
    <row r="70" spans="1:8" s="2" customFormat="1" ht="16.899999999999999" customHeight="1">
      <c r="A70" s="37"/>
      <c r="B70" s="42"/>
      <c r="C70" s="280" t="s">
        <v>552</v>
      </c>
      <c r="D70" s="280" t="s">
        <v>1976</v>
      </c>
      <c r="E70" s="19" t="s">
        <v>133</v>
      </c>
      <c r="F70" s="281">
        <v>2764.85</v>
      </c>
      <c r="G70" s="37"/>
      <c r="H70" s="42"/>
    </row>
    <row r="71" spans="1:8" s="2" customFormat="1" ht="16.899999999999999" customHeight="1">
      <c r="A71" s="37"/>
      <c r="B71" s="42"/>
      <c r="C71" s="280" t="s">
        <v>559</v>
      </c>
      <c r="D71" s="280" t="s">
        <v>1977</v>
      </c>
      <c r="E71" s="19" t="s">
        <v>133</v>
      </c>
      <c r="F71" s="281">
        <v>2461</v>
      </c>
      <c r="G71" s="37"/>
      <c r="H71" s="42"/>
    </row>
    <row r="72" spans="1:8" s="2" customFormat="1" ht="16.899999999999999" customHeight="1">
      <c r="A72" s="37"/>
      <c r="B72" s="42"/>
      <c r="C72" s="280" t="s">
        <v>563</v>
      </c>
      <c r="D72" s="280" t="s">
        <v>1978</v>
      </c>
      <c r="E72" s="19" t="s">
        <v>133</v>
      </c>
      <c r="F72" s="281">
        <v>2461</v>
      </c>
      <c r="G72" s="37"/>
      <c r="H72" s="42"/>
    </row>
    <row r="73" spans="1:8" s="2" customFormat="1" ht="16.899999999999999" customHeight="1">
      <c r="A73" s="37"/>
      <c r="B73" s="42"/>
      <c r="C73" s="280" t="s">
        <v>776</v>
      </c>
      <c r="D73" s="280" t="s">
        <v>1984</v>
      </c>
      <c r="E73" s="19" t="s">
        <v>133</v>
      </c>
      <c r="F73" s="281">
        <v>3305.4450000000002</v>
      </c>
      <c r="G73" s="37"/>
      <c r="H73" s="42"/>
    </row>
    <row r="74" spans="1:8" s="2" customFormat="1" ht="16.899999999999999" customHeight="1">
      <c r="A74" s="37"/>
      <c r="B74" s="42"/>
      <c r="C74" s="276" t="s">
        <v>135</v>
      </c>
      <c r="D74" s="277" t="s">
        <v>136</v>
      </c>
      <c r="E74" s="278" t="s">
        <v>133</v>
      </c>
      <c r="F74" s="279">
        <v>78.650000000000006</v>
      </c>
      <c r="G74" s="37"/>
      <c r="H74" s="42"/>
    </row>
    <row r="75" spans="1:8" s="2" customFormat="1" ht="16.899999999999999" customHeight="1">
      <c r="A75" s="37"/>
      <c r="B75" s="42"/>
      <c r="C75" s="280" t="s">
        <v>44</v>
      </c>
      <c r="D75" s="280" t="s">
        <v>1956</v>
      </c>
      <c r="E75" s="19" t="s">
        <v>44</v>
      </c>
      <c r="F75" s="281">
        <v>78.650000000000006</v>
      </c>
      <c r="G75" s="37"/>
      <c r="H75" s="42"/>
    </row>
    <row r="76" spans="1:8" s="2" customFormat="1" ht="16.899999999999999" customHeight="1">
      <c r="A76" s="37"/>
      <c r="B76" s="42"/>
      <c r="C76" s="282" t="s">
        <v>1975</v>
      </c>
      <c r="D76" s="37"/>
      <c r="E76" s="37"/>
      <c r="F76" s="37"/>
      <c r="G76" s="37"/>
      <c r="H76" s="42"/>
    </row>
    <row r="77" spans="1:8" s="2" customFormat="1" ht="16.899999999999999" customHeight="1">
      <c r="A77" s="37"/>
      <c r="B77" s="42"/>
      <c r="C77" s="280" t="s">
        <v>396</v>
      </c>
      <c r="D77" s="280" t="s">
        <v>1979</v>
      </c>
      <c r="E77" s="19" t="s">
        <v>133</v>
      </c>
      <c r="F77" s="281">
        <v>3305.4450000000002</v>
      </c>
      <c r="G77" s="37"/>
      <c r="H77" s="42"/>
    </row>
    <row r="78" spans="1:8" s="2" customFormat="1" ht="16.899999999999999" customHeight="1">
      <c r="A78" s="37"/>
      <c r="B78" s="42"/>
      <c r="C78" s="280" t="s">
        <v>428</v>
      </c>
      <c r="D78" s="280" t="s">
        <v>1980</v>
      </c>
      <c r="E78" s="19" t="s">
        <v>133</v>
      </c>
      <c r="F78" s="281">
        <v>3305.4450000000002</v>
      </c>
      <c r="G78" s="37"/>
      <c r="H78" s="42"/>
    </row>
    <row r="79" spans="1:8" s="2" customFormat="1" ht="16.899999999999999" customHeight="1">
      <c r="A79" s="37"/>
      <c r="B79" s="42"/>
      <c r="C79" s="280" t="s">
        <v>519</v>
      </c>
      <c r="D79" s="280" t="s">
        <v>1981</v>
      </c>
      <c r="E79" s="19" t="s">
        <v>133</v>
      </c>
      <c r="F79" s="281">
        <v>2535.71</v>
      </c>
      <c r="G79" s="37"/>
      <c r="H79" s="42"/>
    </row>
    <row r="80" spans="1:8" s="2" customFormat="1" ht="16.899999999999999" customHeight="1">
      <c r="A80" s="37"/>
      <c r="B80" s="42"/>
      <c r="C80" s="280" t="s">
        <v>536</v>
      </c>
      <c r="D80" s="280" t="s">
        <v>1982</v>
      </c>
      <c r="E80" s="19" t="s">
        <v>133</v>
      </c>
      <c r="F80" s="281">
        <v>2157.15</v>
      </c>
      <c r="G80" s="37"/>
      <c r="H80" s="42"/>
    </row>
    <row r="81" spans="1:8" s="2" customFormat="1" ht="16.899999999999999" customHeight="1">
      <c r="A81" s="37"/>
      <c r="B81" s="42"/>
      <c r="C81" s="280" t="s">
        <v>548</v>
      </c>
      <c r="D81" s="280" t="s">
        <v>1983</v>
      </c>
      <c r="E81" s="19" t="s">
        <v>133</v>
      </c>
      <c r="F81" s="281">
        <v>2157.15</v>
      </c>
      <c r="G81" s="37"/>
      <c r="H81" s="42"/>
    </row>
    <row r="82" spans="1:8" s="2" customFormat="1" ht="16.899999999999999" customHeight="1">
      <c r="A82" s="37"/>
      <c r="B82" s="42"/>
      <c r="C82" s="280" t="s">
        <v>552</v>
      </c>
      <c r="D82" s="280" t="s">
        <v>1976</v>
      </c>
      <c r="E82" s="19" t="s">
        <v>133</v>
      </c>
      <c r="F82" s="281">
        <v>2764.85</v>
      </c>
      <c r="G82" s="37"/>
      <c r="H82" s="42"/>
    </row>
    <row r="83" spans="1:8" s="2" customFormat="1" ht="16.899999999999999" customHeight="1">
      <c r="A83" s="37"/>
      <c r="B83" s="42"/>
      <c r="C83" s="280" t="s">
        <v>559</v>
      </c>
      <c r="D83" s="280" t="s">
        <v>1977</v>
      </c>
      <c r="E83" s="19" t="s">
        <v>133</v>
      </c>
      <c r="F83" s="281">
        <v>2461</v>
      </c>
      <c r="G83" s="37"/>
      <c r="H83" s="42"/>
    </row>
    <row r="84" spans="1:8" s="2" customFormat="1" ht="16.899999999999999" customHeight="1">
      <c r="A84" s="37"/>
      <c r="B84" s="42"/>
      <c r="C84" s="280" t="s">
        <v>563</v>
      </c>
      <c r="D84" s="280" t="s">
        <v>1978</v>
      </c>
      <c r="E84" s="19" t="s">
        <v>133</v>
      </c>
      <c r="F84" s="281">
        <v>2461</v>
      </c>
      <c r="G84" s="37"/>
      <c r="H84" s="42"/>
    </row>
    <row r="85" spans="1:8" s="2" customFormat="1" ht="16.899999999999999" customHeight="1">
      <c r="A85" s="37"/>
      <c r="B85" s="42"/>
      <c r="C85" s="280" t="s">
        <v>776</v>
      </c>
      <c r="D85" s="280" t="s">
        <v>1984</v>
      </c>
      <c r="E85" s="19" t="s">
        <v>133</v>
      </c>
      <c r="F85" s="281">
        <v>3305.4450000000002</v>
      </c>
      <c r="G85" s="37"/>
      <c r="H85" s="42"/>
    </row>
    <row r="86" spans="1:8" s="2" customFormat="1" ht="16.899999999999999" customHeight="1">
      <c r="A86" s="37"/>
      <c r="B86" s="42"/>
      <c r="C86" s="276" t="s">
        <v>138</v>
      </c>
      <c r="D86" s="277" t="s">
        <v>139</v>
      </c>
      <c r="E86" s="278" t="s">
        <v>133</v>
      </c>
      <c r="F86" s="279">
        <v>430.5</v>
      </c>
      <c r="G86" s="37"/>
      <c r="H86" s="42"/>
    </row>
    <row r="87" spans="1:8" s="2" customFormat="1" ht="16.899999999999999" customHeight="1">
      <c r="A87" s="37"/>
      <c r="B87" s="42"/>
      <c r="C87" s="280" t="s">
        <v>44</v>
      </c>
      <c r="D87" s="280" t="s">
        <v>1957</v>
      </c>
      <c r="E87" s="19" t="s">
        <v>44</v>
      </c>
      <c r="F87" s="281">
        <v>430.5</v>
      </c>
      <c r="G87" s="37"/>
      <c r="H87" s="42"/>
    </row>
    <row r="88" spans="1:8" s="2" customFormat="1" ht="16.899999999999999" customHeight="1">
      <c r="A88" s="37"/>
      <c r="B88" s="42"/>
      <c r="C88" s="282" t="s">
        <v>1975</v>
      </c>
      <c r="D88" s="37"/>
      <c r="E88" s="37"/>
      <c r="F88" s="37"/>
      <c r="G88" s="37"/>
      <c r="H88" s="42"/>
    </row>
    <row r="89" spans="1:8" s="2" customFormat="1" ht="16.899999999999999" customHeight="1">
      <c r="A89" s="37"/>
      <c r="B89" s="42"/>
      <c r="C89" s="280" t="s">
        <v>396</v>
      </c>
      <c r="D89" s="280" t="s">
        <v>1979</v>
      </c>
      <c r="E89" s="19" t="s">
        <v>133</v>
      </c>
      <c r="F89" s="281">
        <v>3305.4450000000002</v>
      </c>
      <c r="G89" s="37"/>
      <c r="H89" s="42"/>
    </row>
    <row r="90" spans="1:8" s="2" customFormat="1" ht="16.899999999999999" customHeight="1">
      <c r="A90" s="37"/>
      <c r="B90" s="42"/>
      <c r="C90" s="280" t="s">
        <v>428</v>
      </c>
      <c r="D90" s="280" t="s">
        <v>1980</v>
      </c>
      <c r="E90" s="19" t="s">
        <v>133</v>
      </c>
      <c r="F90" s="281">
        <v>3305.4450000000002</v>
      </c>
      <c r="G90" s="37"/>
      <c r="H90" s="42"/>
    </row>
    <row r="91" spans="1:8" s="2" customFormat="1" ht="16.899999999999999" customHeight="1">
      <c r="A91" s="37"/>
      <c r="B91" s="42"/>
      <c r="C91" s="280" t="s">
        <v>513</v>
      </c>
      <c r="D91" s="280" t="s">
        <v>1985</v>
      </c>
      <c r="E91" s="19" t="s">
        <v>133</v>
      </c>
      <c r="F91" s="281">
        <v>722.88499999999999</v>
      </c>
      <c r="G91" s="37"/>
      <c r="H91" s="42"/>
    </row>
    <row r="92" spans="1:8" s="2" customFormat="1" ht="16.899999999999999" customHeight="1">
      <c r="A92" s="37"/>
      <c r="B92" s="42"/>
      <c r="C92" s="280" t="s">
        <v>580</v>
      </c>
      <c r="D92" s="280" t="s">
        <v>1986</v>
      </c>
      <c r="E92" s="19" t="s">
        <v>133</v>
      </c>
      <c r="F92" s="281">
        <v>447.5</v>
      </c>
      <c r="G92" s="37"/>
      <c r="H92" s="42"/>
    </row>
    <row r="93" spans="1:8" s="2" customFormat="1" ht="16.899999999999999" customHeight="1">
      <c r="A93" s="37"/>
      <c r="B93" s="42"/>
      <c r="C93" s="280" t="s">
        <v>594</v>
      </c>
      <c r="D93" s="280" t="s">
        <v>1987</v>
      </c>
      <c r="E93" s="19" t="s">
        <v>133</v>
      </c>
      <c r="F93" s="281">
        <v>447.5</v>
      </c>
      <c r="G93" s="37"/>
      <c r="H93" s="42"/>
    </row>
    <row r="94" spans="1:8" s="2" customFormat="1" ht="16.899999999999999" customHeight="1">
      <c r="A94" s="37"/>
      <c r="B94" s="42"/>
      <c r="C94" s="280" t="s">
        <v>776</v>
      </c>
      <c r="D94" s="280" t="s">
        <v>1984</v>
      </c>
      <c r="E94" s="19" t="s">
        <v>133</v>
      </c>
      <c r="F94" s="281">
        <v>3305.4450000000002</v>
      </c>
      <c r="G94" s="37"/>
      <c r="H94" s="42"/>
    </row>
    <row r="95" spans="1:8" s="2" customFormat="1" ht="16.899999999999999" customHeight="1">
      <c r="A95" s="37"/>
      <c r="B95" s="42"/>
      <c r="C95" s="280" t="s">
        <v>584</v>
      </c>
      <c r="D95" s="280" t="s">
        <v>585</v>
      </c>
      <c r="E95" s="19" t="s">
        <v>133</v>
      </c>
      <c r="F95" s="281">
        <v>434.80500000000001</v>
      </c>
      <c r="G95" s="37"/>
      <c r="H95" s="42"/>
    </row>
    <row r="96" spans="1:8" s="2" customFormat="1" ht="24">
      <c r="A96" s="37"/>
      <c r="B96" s="42"/>
      <c r="C96" s="276" t="s">
        <v>186</v>
      </c>
      <c r="D96" s="277" t="s">
        <v>187</v>
      </c>
      <c r="E96" s="278" t="s">
        <v>133</v>
      </c>
      <c r="F96" s="279">
        <v>15.7</v>
      </c>
      <c r="G96" s="37"/>
      <c r="H96" s="42"/>
    </row>
    <row r="97" spans="1:8" s="2" customFormat="1" ht="16.899999999999999" customHeight="1">
      <c r="A97" s="37"/>
      <c r="B97" s="42"/>
      <c r="C97" s="280" t="s">
        <v>44</v>
      </c>
      <c r="D97" s="280" t="s">
        <v>1958</v>
      </c>
      <c r="E97" s="19" t="s">
        <v>44</v>
      </c>
      <c r="F97" s="281">
        <v>15.7</v>
      </c>
      <c r="G97" s="37"/>
      <c r="H97" s="42"/>
    </row>
    <row r="98" spans="1:8" s="2" customFormat="1" ht="16.899999999999999" customHeight="1">
      <c r="A98" s="37"/>
      <c r="B98" s="42"/>
      <c r="C98" s="282" t="s">
        <v>1975</v>
      </c>
      <c r="D98" s="37"/>
      <c r="E98" s="37"/>
      <c r="F98" s="37"/>
      <c r="G98" s="37"/>
      <c r="H98" s="42"/>
    </row>
    <row r="99" spans="1:8" s="2" customFormat="1" ht="16.899999999999999" customHeight="1">
      <c r="A99" s="37"/>
      <c r="B99" s="42"/>
      <c r="C99" s="280" t="s">
        <v>523</v>
      </c>
      <c r="D99" s="280" t="s">
        <v>1988</v>
      </c>
      <c r="E99" s="19" t="s">
        <v>133</v>
      </c>
      <c r="F99" s="281">
        <v>43.2</v>
      </c>
      <c r="G99" s="37"/>
      <c r="H99" s="42"/>
    </row>
    <row r="100" spans="1:8" s="2" customFormat="1" ht="16.899999999999999" customHeight="1">
      <c r="A100" s="37"/>
      <c r="B100" s="42"/>
      <c r="C100" s="280" t="s">
        <v>576</v>
      </c>
      <c r="D100" s="280" t="s">
        <v>1989</v>
      </c>
      <c r="E100" s="19" t="s">
        <v>133</v>
      </c>
      <c r="F100" s="281">
        <v>15.7</v>
      </c>
      <c r="G100" s="37"/>
      <c r="H100" s="42"/>
    </row>
    <row r="101" spans="1:8" s="2" customFormat="1" ht="16.899999999999999" customHeight="1">
      <c r="A101" s="37"/>
      <c r="B101" s="42"/>
      <c r="C101" s="276" t="s">
        <v>142</v>
      </c>
      <c r="D101" s="277" t="s">
        <v>143</v>
      </c>
      <c r="E101" s="278" t="s">
        <v>133</v>
      </c>
      <c r="F101" s="279">
        <v>17</v>
      </c>
      <c r="G101" s="37"/>
      <c r="H101" s="42"/>
    </row>
    <row r="102" spans="1:8" s="2" customFormat="1" ht="16.899999999999999" customHeight="1">
      <c r="A102" s="37"/>
      <c r="B102" s="42"/>
      <c r="C102" s="280" t="s">
        <v>44</v>
      </c>
      <c r="D102" s="280" t="s">
        <v>1959</v>
      </c>
      <c r="E102" s="19" t="s">
        <v>44</v>
      </c>
      <c r="F102" s="281">
        <v>17</v>
      </c>
      <c r="G102" s="37"/>
      <c r="H102" s="42"/>
    </row>
    <row r="103" spans="1:8" s="2" customFormat="1" ht="16.899999999999999" customHeight="1">
      <c r="A103" s="37"/>
      <c r="B103" s="42"/>
      <c r="C103" s="282" t="s">
        <v>1975</v>
      </c>
      <c r="D103" s="37"/>
      <c r="E103" s="37"/>
      <c r="F103" s="37"/>
      <c r="G103" s="37"/>
      <c r="H103" s="42"/>
    </row>
    <row r="104" spans="1:8" s="2" customFormat="1" ht="16.899999999999999" customHeight="1">
      <c r="A104" s="37"/>
      <c r="B104" s="42"/>
      <c r="C104" s="280" t="s">
        <v>396</v>
      </c>
      <c r="D104" s="280" t="s">
        <v>1979</v>
      </c>
      <c r="E104" s="19" t="s">
        <v>133</v>
      </c>
      <c r="F104" s="281">
        <v>3305.4450000000002</v>
      </c>
      <c r="G104" s="37"/>
      <c r="H104" s="42"/>
    </row>
    <row r="105" spans="1:8" s="2" customFormat="1" ht="16.899999999999999" customHeight="1">
      <c r="A105" s="37"/>
      <c r="B105" s="42"/>
      <c r="C105" s="280" t="s">
        <v>428</v>
      </c>
      <c r="D105" s="280" t="s">
        <v>1980</v>
      </c>
      <c r="E105" s="19" t="s">
        <v>133</v>
      </c>
      <c r="F105" s="281">
        <v>3305.4450000000002</v>
      </c>
      <c r="G105" s="37"/>
      <c r="H105" s="42"/>
    </row>
    <row r="106" spans="1:8" s="2" customFormat="1" ht="16.899999999999999" customHeight="1">
      <c r="A106" s="37"/>
      <c r="B106" s="42"/>
      <c r="C106" s="280" t="s">
        <v>513</v>
      </c>
      <c r="D106" s="280" t="s">
        <v>1985</v>
      </c>
      <c r="E106" s="19" t="s">
        <v>133</v>
      </c>
      <c r="F106" s="281">
        <v>722.88499999999999</v>
      </c>
      <c r="G106" s="37"/>
      <c r="H106" s="42"/>
    </row>
    <row r="107" spans="1:8" s="2" customFormat="1" ht="16.899999999999999" customHeight="1">
      <c r="A107" s="37"/>
      <c r="B107" s="42"/>
      <c r="C107" s="280" t="s">
        <v>580</v>
      </c>
      <c r="D107" s="280" t="s">
        <v>1986</v>
      </c>
      <c r="E107" s="19" t="s">
        <v>133</v>
      </c>
      <c r="F107" s="281">
        <v>447.5</v>
      </c>
      <c r="G107" s="37"/>
      <c r="H107" s="42"/>
    </row>
    <row r="108" spans="1:8" s="2" customFormat="1" ht="16.899999999999999" customHeight="1">
      <c r="A108" s="37"/>
      <c r="B108" s="42"/>
      <c r="C108" s="280" t="s">
        <v>594</v>
      </c>
      <c r="D108" s="280" t="s">
        <v>1987</v>
      </c>
      <c r="E108" s="19" t="s">
        <v>133</v>
      </c>
      <c r="F108" s="281">
        <v>447.5</v>
      </c>
      <c r="G108" s="37"/>
      <c r="H108" s="42"/>
    </row>
    <row r="109" spans="1:8" s="2" customFormat="1" ht="16.899999999999999" customHeight="1">
      <c r="A109" s="37"/>
      <c r="B109" s="42"/>
      <c r="C109" s="280" t="s">
        <v>776</v>
      </c>
      <c r="D109" s="280" t="s">
        <v>1984</v>
      </c>
      <c r="E109" s="19" t="s">
        <v>133</v>
      </c>
      <c r="F109" s="281">
        <v>3305.4450000000002</v>
      </c>
      <c r="G109" s="37"/>
      <c r="H109" s="42"/>
    </row>
    <row r="110" spans="1:8" s="2" customFormat="1" ht="16.899999999999999" customHeight="1">
      <c r="A110" s="37"/>
      <c r="B110" s="42"/>
      <c r="C110" s="280" t="s">
        <v>589</v>
      </c>
      <c r="D110" s="280" t="s">
        <v>590</v>
      </c>
      <c r="E110" s="19" t="s">
        <v>133</v>
      </c>
      <c r="F110" s="281">
        <v>17.170000000000002</v>
      </c>
      <c r="G110" s="37"/>
      <c r="H110" s="42"/>
    </row>
    <row r="111" spans="1:8" s="2" customFormat="1" ht="16.899999999999999" customHeight="1">
      <c r="A111" s="37"/>
      <c r="B111" s="42"/>
      <c r="C111" s="276" t="s">
        <v>146</v>
      </c>
      <c r="D111" s="277" t="s">
        <v>147</v>
      </c>
      <c r="E111" s="278" t="s">
        <v>133</v>
      </c>
      <c r="F111" s="279">
        <v>8.3000000000000007</v>
      </c>
      <c r="G111" s="37"/>
      <c r="H111" s="42"/>
    </row>
    <row r="112" spans="1:8" s="2" customFormat="1" ht="16.899999999999999" customHeight="1">
      <c r="A112" s="37"/>
      <c r="B112" s="42"/>
      <c r="C112" s="280" t="s">
        <v>44</v>
      </c>
      <c r="D112" s="280" t="s">
        <v>1960</v>
      </c>
      <c r="E112" s="19" t="s">
        <v>44</v>
      </c>
      <c r="F112" s="281">
        <v>8.3000000000000007</v>
      </c>
      <c r="G112" s="37"/>
      <c r="H112" s="42"/>
    </row>
    <row r="113" spans="1:8" s="2" customFormat="1" ht="16.899999999999999" customHeight="1">
      <c r="A113" s="37"/>
      <c r="B113" s="42"/>
      <c r="C113" s="282" t="s">
        <v>1975</v>
      </c>
      <c r="D113" s="37"/>
      <c r="E113" s="37"/>
      <c r="F113" s="37"/>
      <c r="G113" s="37"/>
      <c r="H113" s="42"/>
    </row>
    <row r="114" spans="1:8" s="2" customFormat="1" ht="16.899999999999999" customHeight="1">
      <c r="A114" s="37"/>
      <c r="B114" s="42"/>
      <c r="C114" s="280" t="s">
        <v>396</v>
      </c>
      <c r="D114" s="280" t="s">
        <v>1979</v>
      </c>
      <c r="E114" s="19" t="s">
        <v>133</v>
      </c>
      <c r="F114" s="281">
        <v>3305.4450000000002</v>
      </c>
      <c r="G114" s="37"/>
      <c r="H114" s="42"/>
    </row>
    <row r="115" spans="1:8" s="2" customFormat="1" ht="16.899999999999999" customHeight="1">
      <c r="A115" s="37"/>
      <c r="B115" s="42"/>
      <c r="C115" s="280" t="s">
        <v>428</v>
      </c>
      <c r="D115" s="280" t="s">
        <v>1980</v>
      </c>
      <c r="E115" s="19" t="s">
        <v>133</v>
      </c>
      <c r="F115" s="281">
        <v>3305.4450000000002</v>
      </c>
      <c r="G115" s="37"/>
      <c r="H115" s="42"/>
    </row>
    <row r="116" spans="1:8" s="2" customFormat="1" ht="16.899999999999999" customHeight="1">
      <c r="A116" s="37"/>
      <c r="B116" s="42"/>
      <c r="C116" s="280" t="s">
        <v>508</v>
      </c>
      <c r="D116" s="280" t="s">
        <v>1990</v>
      </c>
      <c r="E116" s="19" t="s">
        <v>133</v>
      </c>
      <c r="F116" s="281">
        <v>8.3000000000000007</v>
      </c>
      <c r="G116" s="37"/>
      <c r="H116" s="42"/>
    </row>
    <row r="117" spans="1:8" s="2" customFormat="1" ht="16.899999999999999" customHeight="1">
      <c r="A117" s="37"/>
      <c r="B117" s="42"/>
      <c r="C117" s="280" t="s">
        <v>527</v>
      </c>
      <c r="D117" s="280" t="s">
        <v>1991</v>
      </c>
      <c r="E117" s="19" t="s">
        <v>133</v>
      </c>
      <c r="F117" s="281">
        <v>8.3000000000000007</v>
      </c>
      <c r="G117" s="37"/>
      <c r="H117" s="42"/>
    </row>
    <row r="118" spans="1:8" s="2" customFormat="1" ht="16.899999999999999" customHeight="1">
      <c r="A118" s="37"/>
      <c r="B118" s="42"/>
      <c r="C118" s="280" t="s">
        <v>567</v>
      </c>
      <c r="D118" s="280" t="s">
        <v>1992</v>
      </c>
      <c r="E118" s="19" t="s">
        <v>133</v>
      </c>
      <c r="F118" s="281">
        <v>8.3000000000000007</v>
      </c>
      <c r="G118" s="37"/>
      <c r="H118" s="42"/>
    </row>
    <row r="119" spans="1:8" s="2" customFormat="1" ht="16.899999999999999" customHeight="1">
      <c r="A119" s="37"/>
      <c r="B119" s="42"/>
      <c r="C119" s="280" t="s">
        <v>776</v>
      </c>
      <c r="D119" s="280" t="s">
        <v>1984</v>
      </c>
      <c r="E119" s="19" t="s">
        <v>133</v>
      </c>
      <c r="F119" s="281">
        <v>3305.4450000000002</v>
      </c>
      <c r="G119" s="37"/>
      <c r="H119" s="42"/>
    </row>
    <row r="120" spans="1:8" s="2" customFormat="1" ht="16.899999999999999" customHeight="1">
      <c r="A120" s="37"/>
      <c r="B120" s="42"/>
      <c r="C120" s="276" t="s">
        <v>150</v>
      </c>
      <c r="D120" s="277" t="s">
        <v>151</v>
      </c>
      <c r="E120" s="278" t="s">
        <v>133</v>
      </c>
      <c r="F120" s="279">
        <v>38.549999999999997</v>
      </c>
      <c r="G120" s="37"/>
      <c r="H120" s="42"/>
    </row>
    <row r="121" spans="1:8" s="2" customFormat="1" ht="16.899999999999999" customHeight="1">
      <c r="A121" s="37"/>
      <c r="B121" s="42"/>
      <c r="C121" s="280" t="s">
        <v>44</v>
      </c>
      <c r="D121" s="280" t="s">
        <v>1961</v>
      </c>
      <c r="E121" s="19" t="s">
        <v>44</v>
      </c>
      <c r="F121" s="281">
        <v>38.549999999999997</v>
      </c>
      <c r="G121" s="37"/>
      <c r="H121" s="42"/>
    </row>
    <row r="122" spans="1:8" s="2" customFormat="1" ht="16.899999999999999" customHeight="1">
      <c r="A122" s="37"/>
      <c r="B122" s="42"/>
      <c r="C122" s="282" t="s">
        <v>1975</v>
      </c>
      <c r="D122" s="37"/>
      <c r="E122" s="37"/>
      <c r="F122" s="37"/>
      <c r="G122" s="37"/>
      <c r="H122" s="42"/>
    </row>
    <row r="123" spans="1:8" s="2" customFormat="1" ht="16.899999999999999" customHeight="1">
      <c r="A123" s="37"/>
      <c r="B123" s="42"/>
      <c r="C123" s="280" t="s">
        <v>396</v>
      </c>
      <c r="D123" s="280" t="s">
        <v>1979</v>
      </c>
      <c r="E123" s="19" t="s">
        <v>133</v>
      </c>
      <c r="F123" s="281">
        <v>3305.4450000000002</v>
      </c>
      <c r="G123" s="37"/>
      <c r="H123" s="42"/>
    </row>
    <row r="124" spans="1:8" s="2" customFormat="1" ht="16.899999999999999" customHeight="1">
      <c r="A124" s="37"/>
      <c r="B124" s="42"/>
      <c r="C124" s="280" t="s">
        <v>428</v>
      </c>
      <c r="D124" s="280" t="s">
        <v>1980</v>
      </c>
      <c r="E124" s="19" t="s">
        <v>133</v>
      </c>
      <c r="F124" s="281">
        <v>3305.4450000000002</v>
      </c>
      <c r="G124" s="37"/>
      <c r="H124" s="42"/>
    </row>
    <row r="125" spans="1:8" s="2" customFormat="1" ht="16.899999999999999" customHeight="1">
      <c r="A125" s="37"/>
      <c r="B125" s="42"/>
      <c r="C125" s="280" t="s">
        <v>544</v>
      </c>
      <c r="D125" s="280" t="s">
        <v>1993</v>
      </c>
      <c r="E125" s="19" t="s">
        <v>133</v>
      </c>
      <c r="F125" s="281">
        <v>38.549999999999997</v>
      </c>
      <c r="G125" s="37"/>
      <c r="H125" s="42"/>
    </row>
    <row r="126" spans="1:8" s="2" customFormat="1" ht="16.899999999999999" customHeight="1">
      <c r="A126" s="37"/>
      <c r="B126" s="42"/>
      <c r="C126" s="280" t="s">
        <v>776</v>
      </c>
      <c r="D126" s="280" t="s">
        <v>1984</v>
      </c>
      <c r="E126" s="19" t="s">
        <v>133</v>
      </c>
      <c r="F126" s="281">
        <v>3305.4450000000002</v>
      </c>
      <c r="G126" s="37"/>
      <c r="H126" s="42"/>
    </row>
    <row r="127" spans="1:8" s="2" customFormat="1" ht="16.899999999999999" customHeight="1">
      <c r="A127" s="37"/>
      <c r="B127" s="42"/>
      <c r="C127" s="276" t="s">
        <v>180</v>
      </c>
      <c r="D127" s="277" t="s">
        <v>181</v>
      </c>
      <c r="E127" s="278" t="s">
        <v>133</v>
      </c>
      <c r="F127" s="279">
        <v>25.5</v>
      </c>
      <c r="G127" s="37"/>
      <c r="H127" s="42"/>
    </row>
    <row r="128" spans="1:8" s="2" customFormat="1" ht="16.899999999999999" customHeight="1">
      <c r="A128" s="37"/>
      <c r="B128" s="42"/>
      <c r="C128" s="280" t="s">
        <v>44</v>
      </c>
      <c r="D128" s="280" t="s">
        <v>1962</v>
      </c>
      <c r="E128" s="19" t="s">
        <v>44</v>
      </c>
      <c r="F128" s="281">
        <v>25.5</v>
      </c>
      <c r="G128" s="37"/>
      <c r="H128" s="42"/>
    </row>
    <row r="129" spans="1:8" s="2" customFormat="1" ht="16.899999999999999" customHeight="1">
      <c r="A129" s="37"/>
      <c r="B129" s="42"/>
      <c r="C129" s="282" t="s">
        <v>1975</v>
      </c>
      <c r="D129" s="37"/>
      <c r="E129" s="37"/>
      <c r="F129" s="37"/>
      <c r="G129" s="37"/>
      <c r="H129" s="42"/>
    </row>
    <row r="130" spans="1:8" s="2" customFormat="1" ht="16.899999999999999" customHeight="1">
      <c r="A130" s="37"/>
      <c r="B130" s="42"/>
      <c r="C130" s="280" t="s">
        <v>540</v>
      </c>
      <c r="D130" s="280" t="s">
        <v>1994</v>
      </c>
      <c r="E130" s="19" t="s">
        <v>133</v>
      </c>
      <c r="F130" s="281">
        <v>25.5</v>
      </c>
      <c r="G130" s="37"/>
      <c r="H130" s="42"/>
    </row>
    <row r="131" spans="1:8" s="2" customFormat="1" ht="16.899999999999999" customHeight="1">
      <c r="A131" s="37"/>
      <c r="B131" s="42"/>
      <c r="C131" s="276" t="s">
        <v>164</v>
      </c>
      <c r="D131" s="277" t="s">
        <v>165</v>
      </c>
      <c r="E131" s="278" t="s">
        <v>121</v>
      </c>
      <c r="F131" s="279">
        <v>295.05</v>
      </c>
      <c r="G131" s="37"/>
      <c r="H131" s="42"/>
    </row>
    <row r="132" spans="1:8" s="2" customFormat="1" ht="16.899999999999999" customHeight="1">
      <c r="A132" s="37"/>
      <c r="B132" s="42"/>
      <c r="C132" s="280" t="s">
        <v>44</v>
      </c>
      <c r="D132" s="280" t="s">
        <v>1963</v>
      </c>
      <c r="E132" s="19" t="s">
        <v>44</v>
      </c>
      <c r="F132" s="281">
        <v>295.05</v>
      </c>
      <c r="G132" s="37"/>
      <c r="H132" s="42"/>
    </row>
    <row r="133" spans="1:8" s="2" customFormat="1" ht="16.899999999999999" customHeight="1">
      <c r="A133" s="37"/>
      <c r="B133" s="42"/>
      <c r="C133" s="280" t="s">
        <v>44</v>
      </c>
      <c r="D133" s="280" t="s">
        <v>232</v>
      </c>
      <c r="E133" s="19" t="s">
        <v>44</v>
      </c>
      <c r="F133" s="281">
        <v>295.05</v>
      </c>
      <c r="G133" s="37"/>
      <c r="H133" s="42"/>
    </row>
    <row r="134" spans="1:8" s="2" customFormat="1" ht="16.899999999999999" customHeight="1">
      <c r="A134" s="37"/>
      <c r="B134" s="42"/>
      <c r="C134" s="282" t="s">
        <v>1975</v>
      </c>
      <c r="D134" s="37"/>
      <c r="E134" s="37"/>
      <c r="F134" s="37"/>
      <c r="G134" s="37"/>
      <c r="H134" s="42"/>
    </row>
    <row r="135" spans="1:8" s="2" customFormat="1" ht="16.899999999999999" customHeight="1">
      <c r="A135" s="37"/>
      <c r="B135" s="42"/>
      <c r="C135" s="280" t="s">
        <v>396</v>
      </c>
      <c r="D135" s="280" t="s">
        <v>1979</v>
      </c>
      <c r="E135" s="19" t="s">
        <v>133</v>
      </c>
      <c r="F135" s="281">
        <v>3305.4450000000002</v>
      </c>
      <c r="G135" s="37"/>
      <c r="H135" s="42"/>
    </row>
    <row r="136" spans="1:8" s="2" customFormat="1" ht="16.899999999999999" customHeight="1">
      <c r="A136" s="37"/>
      <c r="B136" s="42"/>
      <c r="C136" s="280" t="s">
        <v>428</v>
      </c>
      <c r="D136" s="280" t="s">
        <v>1980</v>
      </c>
      <c r="E136" s="19" t="s">
        <v>133</v>
      </c>
      <c r="F136" s="281">
        <v>3305.4450000000002</v>
      </c>
      <c r="G136" s="37"/>
      <c r="H136" s="42"/>
    </row>
    <row r="137" spans="1:8" s="2" customFormat="1" ht="16.899999999999999" customHeight="1">
      <c r="A137" s="37"/>
      <c r="B137" s="42"/>
      <c r="C137" s="280" t="s">
        <v>513</v>
      </c>
      <c r="D137" s="280" t="s">
        <v>1985</v>
      </c>
      <c r="E137" s="19" t="s">
        <v>133</v>
      </c>
      <c r="F137" s="281">
        <v>722.88499999999999</v>
      </c>
      <c r="G137" s="37"/>
      <c r="H137" s="42"/>
    </row>
    <row r="138" spans="1:8" s="2" customFormat="1" ht="16.899999999999999" customHeight="1">
      <c r="A138" s="37"/>
      <c r="B138" s="42"/>
      <c r="C138" s="280" t="s">
        <v>730</v>
      </c>
      <c r="D138" s="280" t="s">
        <v>1995</v>
      </c>
      <c r="E138" s="19" t="s">
        <v>121</v>
      </c>
      <c r="F138" s="281">
        <v>361.45</v>
      </c>
      <c r="G138" s="37"/>
      <c r="H138" s="42"/>
    </row>
    <row r="139" spans="1:8" s="2" customFormat="1" ht="16.899999999999999" customHeight="1">
      <c r="A139" s="37"/>
      <c r="B139" s="42"/>
      <c r="C139" s="280" t="s">
        <v>745</v>
      </c>
      <c r="D139" s="280" t="s">
        <v>1996</v>
      </c>
      <c r="E139" s="19" t="s">
        <v>306</v>
      </c>
      <c r="F139" s="281">
        <v>28.863</v>
      </c>
      <c r="G139" s="37"/>
      <c r="H139" s="42"/>
    </row>
    <row r="140" spans="1:8" s="2" customFormat="1" ht="16.899999999999999" customHeight="1">
      <c r="A140" s="37"/>
      <c r="B140" s="42"/>
      <c r="C140" s="280" t="s">
        <v>776</v>
      </c>
      <c r="D140" s="280" t="s">
        <v>1984</v>
      </c>
      <c r="E140" s="19" t="s">
        <v>133</v>
      </c>
      <c r="F140" s="281">
        <v>3305.4450000000002</v>
      </c>
      <c r="G140" s="37"/>
      <c r="H140" s="42"/>
    </row>
    <row r="141" spans="1:8" s="2" customFormat="1" ht="16.899999999999999" customHeight="1">
      <c r="A141" s="37"/>
      <c r="B141" s="42"/>
      <c r="C141" s="280" t="s">
        <v>735</v>
      </c>
      <c r="D141" s="280" t="s">
        <v>736</v>
      </c>
      <c r="E141" s="19" t="s">
        <v>121</v>
      </c>
      <c r="F141" s="281">
        <v>300.95100000000002</v>
      </c>
      <c r="G141" s="37"/>
      <c r="H141" s="42"/>
    </row>
    <row r="142" spans="1:8" s="2" customFormat="1" ht="16.899999999999999" customHeight="1">
      <c r="A142" s="37"/>
      <c r="B142" s="42"/>
      <c r="C142" s="276" t="s">
        <v>168</v>
      </c>
      <c r="D142" s="277" t="s">
        <v>169</v>
      </c>
      <c r="E142" s="278" t="s">
        <v>121</v>
      </c>
      <c r="F142" s="279">
        <v>66.400000000000006</v>
      </c>
      <c r="G142" s="37"/>
      <c r="H142" s="42"/>
    </row>
    <row r="143" spans="1:8" s="2" customFormat="1" ht="16.899999999999999" customHeight="1">
      <c r="A143" s="37"/>
      <c r="B143" s="42"/>
      <c r="C143" s="280" t="s">
        <v>44</v>
      </c>
      <c r="D143" s="280" t="s">
        <v>1964</v>
      </c>
      <c r="E143" s="19" t="s">
        <v>44</v>
      </c>
      <c r="F143" s="281">
        <v>66.400000000000006</v>
      </c>
      <c r="G143" s="37"/>
      <c r="H143" s="42"/>
    </row>
    <row r="144" spans="1:8" s="2" customFormat="1" ht="16.899999999999999" customHeight="1">
      <c r="A144" s="37"/>
      <c r="B144" s="42"/>
      <c r="C144" s="280" t="s">
        <v>44</v>
      </c>
      <c r="D144" s="280" t="s">
        <v>232</v>
      </c>
      <c r="E144" s="19" t="s">
        <v>44</v>
      </c>
      <c r="F144" s="281">
        <v>66.400000000000006</v>
      </c>
      <c r="G144" s="37"/>
      <c r="H144" s="42"/>
    </row>
    <row r="145" spans="1:8" s="2" customFormat="1" ht="16.899999999999999" customHeight="1">
      <c r="A145" s="37"/>
      <c r="B145" s="42"/>
      <c r="C145" s="282" t="s">
        <v>1975</v>
      </c>
      <c r="D145" s="37"/>
      <c r="E145" s="37"/>
      <c r="F145" s="37"/>
      <c r="G145" s="37"/>
      <c r="H145" s="42"/>
    </row>
    <row r="146" spans="1:8" s="2" customFormat="1" ht="16.899999999999999" customHeight="1">
      <c r="A146" s="37"/>
      <c r="B146" s="42"/>
      <c r="C146" s="280" t="s">
        <v>396</v>
      </c>
      <c r="D146" s="280" t="s">
        <v>1979</v>
      </c>
      <c r="E146" s="19" t="s">
        <v>133</v>
      </c>
      <c r="F146" s="281">
        <v>3305.4450000000002</v>
      </c>
      <c r="G146" s="37"/>
      <c r="H146" s="42"/>
    </row>
    <row r="147" spans="1:8" s="2" customFormat="1" ht="16.899999999999999" customHeight="1">
      <c r="A147" s="37"/>
      <c r="B147" s="42"/>
      <c r="C147" s="280" t="s">
        <v>428</v>
      </c>
      <c r="D147" s="280" t="s">
        <v>1980</v>
      </c>
      <c r="E147" s="19" t="s">
        <v>133</v>
      </c>
      <c r="F147" s="281">
        <v>3305.4450000000002</v>
      </c>
      <c r="G147" s="37"/>
      <c r="H147" s="42"/>
    </row>
    <row r="148" spans="1:8" s="2" customFormat="1" ht="16.899999999999999" customHeight="1">
      <c r="A148" s="37"/>
      <c r="B148" s="42"/>
      <c r="C148" s="280" t="s">
        <v>513</v>
      </c>
      <c r="D148" s="280" t="s">
        <v>1985</v>
      </c>
      <c r="E148" s="19" t="s">
        <v>133</v>
      </c>
      <c r="F148" s="281">
        <v>722.88499999999999</v>
      </c>
      <c r="G148" s="37"/>
      <c r="H148" s="42"/>
    </row>
    <row r="149" spans="1:8" s="2" customFormat="1" ht="16.899999999999999" customHeight="1">
      <c r="A149" s="37"/>
      <c r="B149" s="42"/>
      <c r="C149" s="280" t="s">
        <v>730</v>
      </c>
      <c r="D149" s="280" t="s">
        <v>1995</v>
      </c>
      <c r="E149" s="19" t="s">
        <v>121</v>
      </c>
      <c r="F149" s="281">
        <v>361.45</v>
      </c>
      <c r="G149" s="37"/>
      <c r="H149" s="42"/>
    </row>
    <row r="150" spans="1:8" s="2" customFormat="1" ht="16.899999999999999" customHeight="1">
      <c r="A150" s="37"/>
      <c r="B150" s="42"/>
      <c r="C150" s="280" t="s">
        <v>745</v>
      </c>
      <c r="D150" s="280" t="s">
        <v>1996</v>
      </c>
      <c r="E150" s="19" t="s">
        <v>306</v>
      </c>
      <c r="F150" s="281">
        <v>28.863</v>
      </c>
      <c r="G150" s="37"/>
      <c r="H150" s="42"/>
    </row>
    <row r="151" spans="1:8" s="2" customFormat="1" ht="16.899999999999999" customHeight="1">
      <c r="A151" s="37"/>
      <c r="B151" s="42"/>
      <c r="C151" s="280" t="s">
        <v>776</v>
      </c>
      <c r="D151" s="280" t="s">
        <v>1984</v>
      </c>
      <c r="E151" s="19" t="s">
        <v>133</v>
      </c>
      <c r="F151" s="281">
        <v>3305.4450000000002</v>
      </c>
      <c r="G151" s="37"/>
      <c r="H151" s="42"/>
    </row>
    <row r="152" spans="1:8" s="2" customFormat="1" ht="16.899999999999999" customHeight="1">
      <c r="A152" s="37"/>
      <c r="B152" s="42"/>
      <c r="C152" s="280" t="s">
        <v>740</v>
      </c>
      <c r="D152" s="280" t="s">
        <v>741</v>
      </c>
      <c r="E152" s="19" t="s">
        <v>121</v>
      </c>
      <c r="F152" s="281">
        <v>67.727999999999994</v>
      </c>
      <c r="G152" s="37"/>
      <c r="H152" s="42"/>
    </row>
    <row r="153" spans="1:8" s="2" customFormat="1" ht="16.899999999999999" customHeight="1">
      <c r="A153" s="37"/>
      <c r="B153" s="42"/>
      <c r="C153" s="276" t="s">
        <v>124</v>
      </c>
      <c r="D153" s="277" t="s">
        <v>125</v>
      </c>
      <c r="E153" s="278" t="s">
        <v>121</v>
      </c>
      <c r="F153" s="279">
        <v>44</v>
      </c>
      <c r="G153" s="37"/>
      <c r="H153" s="42"/>
    </row>
    <row r="154" spans="1:8" s="2" customFormat="1" ht="16.899999999999999" customHeight="1">
      <c r="A154" s="37"/>
      <c r="B154" s="42"/>
      <c r="C154" s="280" t="s">
        <v>44</v>
      </c>
      <c r="D154" s="280" t="s">
        <v>1965</v>
      </c>
      <c r="E154" s="19" t="s">
        <v>44</v>
      </c>
      <c r="F154" s="281">
        <v>44</v>
      </c>
      <c r="G154" s="37"/>
      <c r="H154" s="42"/>
    </row>
    <row r="155" spans="1:8" s="2" customFormat="1" ht="16.899999999999999" customHeight="1">
      <c r="A155" s="37"/>
      <c r="B155" s="42"/>
      <c r="C155" s="282" t="s">
        <v>1975</v>
      </c>
      <c r="D155" s="37"/>
      <c r="E155" s="37"/>
      <c r="F155" s="37"/>
      <c r="G155" s="37"/>
      <c r="H155" s="42"/>
    </row>
    <row r="156" spans="1:8" s="2" customFormat="1" ht="16.899999999999999" customHeight="1">
      <c r="A156" s="37"/>
      <c r="B156" s="42"/>
      <c r="C156" s="280" t="s">
        <v>378</v>
      </c>
      <c r="D156" s="280" t="s">
        <v>1997</v>
      </c>
      <c r="E156" s="19" t="s">
        <v>306</v>
      </c>
      <c r="F156" s="281">
        <v>42.551000000000002</v>
      </c>
      <c r="G156" s="37"/>
      <c r="H156" s="42"/>
    </row>
    <row r="157" spans="1:8" s="2" customFormat="1" ht="16.899999999999999" customHeight="1">
      <c r="A157" s="37"/>
      <c r="B157" s="42"/>
      <c r="C157" s="280" t="s">
        <v>396</v>
      </c>
      <c r="D157" s="280" t="s">
        <v>1979</v>
      </c>
      <c r="E157" s="19" t="s">
        <v>133</v>
      </c>
      <c r="F157" s="281">
        <v>3305.4450000000002</v>
      </c>
      <c r="G157" s="37"/>
      <c r="H157" s="42"/>
    </row>
    <row r="158" spans="1:8" s="2" customFormat="1" ht="16.899999999999999" customHeight="1">
      <c r="A158" s="37"/>
      <c r="B158" s="42"/>
      <c r="C158" s="280" t="s">
        <v>428</v>
      </c>
      <c r="D158" s="280" t="s">
        <v>1980</v>
      </c>
      <c r="E158" s="19" t="s">
        <v>133</v>
      </c>
      <c r="F158" s="281">
        <v>3305.4450000000002</v>
      </c>
      <c r="G158" s="37"/>
      <c r="H158" s="42"/>
    </row>
    <row r="159" spans="1:8" s="2" customFormat="1" ht="16.899999999999999" customHeight="1">
      <c r="A159" s="37"/>
      <c r="B159" s="42"/>
      <c r="C159" s="280" t="s">
        <v>519</v>
      </c>
      <c r="D159" s="280" t="s">
        <v>1981</v>
      </c>
      <c r="E159" s="19" t="s">
        <v>133</v>
      </c>
      <c r="F159" s="281">
        <v>2535.71</v>
      </c>
      <c r="G159" s="37"/>
      <c r="H159" s="42"/>
    </row>
    <row r="160" spans="1:8" s="2" customFormat="1" ht="16.899999999999999" customHeight="1">
      <c r="A160" s="37"/>
      <c r="B160" s="42"/>
      <c r="C160" s="280" t="s">
        <v>711</v>
      </c>
      <c r="D160" s="280" t="s">
        <v>1998</v>
      </c>
      <c r="E160" s="19" t="s">
        <v>121</v>
      </c>
      <c r="F160" s="281">
        <v>757.12</v>
      </c>
      <c r="G160" s="37"/>
      <c r="H160" s="42"/>
    </row>
    <row r="161" spans="1:8" s="2" customFormat="1" ht="16.899999999999999" customHeight="1">
      <c r="A161" s="37"/>
      <c r="B161" s="42"/>
      <c r="C161" s="280" t="s">
        <v>745</v>
      </c>
      <c r="D161" s="280" t="s">
        <v>1996</v>
      </c>
      <c r="E161" s="19" t="s">
        <v>306</v>
      </c>
      <c r="F161" s="281">
        <v>28.863</v>
      </c>
      <c r="G161" s="37"/>
      <c r="H161" s="42"/>
    </row>
    <row r="162" spans="1:8" s="2" customFormat="1" ht="16.899999999999999" customHeight="1">
      <c r="A162" s="37"/>
      <c r="B162" s="42"/>
      <c r="C162" s="280" t="s">
        <v>758</v>
      </c>
      <c r="D162" s="280" t="s">
        <v>1999</v>
      </c>
      <c r="E162" s="19" t="s">
        <v>121</v>
      </c>
      <c r="F162" s="281">
        <v>769.14200000000005</v>
      </c>
      <c r="G162" s="37"/>
      <c r="H162" s="42"/>
    </row>
    <row r="163" spans="1:8" s="2" customFormat="1" ht="16.899999999999999" customHeight="1">
      <c r="A163" s="37"/>
      <c r="B163" s="42"/>
      <c r="C163" s="280" t="s">
        <v>768</v>
      </c>
      <c r="D163" s="280" t="s">
        <v>2000</v>
      </c>
      <c r="E163" s="19" t="s">
        <v>121</v>
      </c>
      <c r="F163" s="281">
        <v>769.14200000000005</v>
      </c>
      <c r="G163" s="37"/>
      <c r="H163" s="42"/>
    </row>
    <row r="164" spans="1:8" s="2" customFormat="1" ht="16.899999999999999" customHeight="1">
      <c r="A164" s="37"/>
      <c r="B164" s="42"/>
      <c r="C164" s="280" t="s">
        <v>772</v>
      </c>
      <c r="D164" s="280" t="s">
        <v>2001</v>
      </c>
      <c r="E164" s="19" t="s">
        <v>121</v>
      </c>
      <c r="F164" s="281">
        <v>769.14200000000005</v>
      </c>
      <c r="G164" s="37"/>
      <c r="H164" s="42"/>
    </row>
    <row r="165" spans="1:8" s="2" customFormat="1" ht="16.899999999999999" customHeight="1">
      <c r="A165" s="37"/>
      <c r="B165" s="42"/>
      <c r="C165" s="280" t="s">
        <v>776</v>
      </c>
      <c r="D165" s="280" t="s">
        <v>1984</v>
      </c>
      <c r="E165" s="19" t="s">
        <v>133</v>
      </c>
      <c r="F165" s="281">
        <v>3305.4450000000002</v>
      </c>
      <c r="G165" s="37"/>
      <c r="H165" s="42"/>
    </row>
    <row r="166" spans="1:8" s="2" customFormat="1" ht="16.899999999999999" customHeight="1">
      <c r="A166" s="37"/>
      <c r="B166" s="42"/>
      <c r="C166" s="280" t="s">
        <v>720</v>
      </c>
      <c r="D166" s="280" t="s">
        <v>721</v>
      </c>
      <c r="E166" s="19" t="s">
        <v>121</v>
      </c>
      <c r="F166" s="281">
        <v>44.88</v>
      </c>
      <c r="G166" s="37"/>
      <c r="H166" s="42"/>
    </row>
    <row r="167" spans="1:8" s="2" customFormat="1" ht="16.899999999999999" customHeight="1">
      <c r="A167" s="37"/>
      <c r="B167" s="42"/>
      <c r="C167" s="276" t="s">
        <v>119</v>
      </c>
      <c r="D167" s="277" t="s">
        <v>120</v>
      </c>
      <c r="E167" s="278" t="s">
        <v>121</v>
      </c>
      <c r="F167" s="279">
        <v>133.97</v>
      </c>
      <c r="G167" s="37"/>
      <c r="H167" s="42"/>
    </row>
    <row r="168" spans="1:8" s="2" customFormat="1" ht="16.899999999999999" customHeight="1">
      <c r="A168" s="37"/>
      <c r="B168" s="42"/>
      <c r="C168" s="280" t="s">
        <v>44</v>
      </c>
      <c r="D168" s="280" t="s">
        <v>1966</v>
      </c>
      <c r="E168" s="19" t="s">
        <v>44</v>
      </c>
      <c r="F168" s="281">
        <v>133.97</v>
      </c>
      <c r="G168" s="37"/>
      <c r="H168" s="42"/>
    </row>
    <row r="169" spans="1:8" s="2" customFormat="1" ht="16.899999999999999" customHeight="1">
      <c r="A169" s="37"/>
      <c r="B169" s="42"/>
      <c r="C169" s="280" t="s">
        <v>44</v>
      </c>
      <c r="D169" s="280" t="s">
        <v>232</v>
      </c>
      <c r="E169" s="19" t="s">
        <v>44</v>
      </c>
      <c r="F169" s="281">
        <v>133.97</v>
      </c>
      <c r="G169" s="37"/>
      <c r="H169" s="42"/>
    </row>
    <row r="170" spans="1:8" s="2" customFormat="1" ht="16.899999999999999" customHeight="1">
      <c r="A170" s="37"/>
      <c r="B170" s="42"/>
      <c r="C170" s="282" t="s">
        <v>1975</v>
      </c>
      <c r="D170" s="37"/>
      <c r="E170" s="37"/>
      <c r="F170" s="37"/>
      <c r="G170" s="37"/>
      <c r="H170" s="42"/>
    </row>
    <row r="171" spans="1:8" s="2" customFormat="1" ht="16.899999999999999" customHeight="1">
      <c r="A171" s="37"/>
      <c r="B171" s="42"/>
      <c r="C171" s="280" t="s">
        <v>378</v>
      </c>
      <c r="D171" s="280" t="s">
        <v>1997</v>
      </c>
      <c r="E171" s="19" t="s">
        <v>306</v>
      </c>
      <c r="F171" s="281">
        <v>42.551000000000002</v>
      </c>
      <c r="G171" s="37"/>
      <c r="H171" s="42"/>
    </row>
    <row r="172" spans="1:8" s="2" customFormat="1" ht="16.899999999999999" customHeight="1">
      <c r="A172" s="37"/>
      <c r="B172" s="42"/>
      <c r="C172" s="280" t="s">
        <v>396</v>
      </c>
      <c r="D172" s="280" t="s">
        <v>1979</v>
      </c>
      <c r="E172" s="19" t="s">
        <v>133</v>
      </c>
      <c r="F172" s="281">
        <v>3305.4450000000002</v>
      </c>
      <c r="G172" s="37"/>
      <c r="H172" s="42"/>
    </row>
    <row r="173" spans="1:8" s="2" customFormat="1" ht="16.899999999999999" customHeight="1">
      <c r="A173" s="37"/>
      <c r="B173" s="42"/>
      <c r="C173" s="280" t="s">
        <v>428</v>
      </c>
      <c r="D173" s="280" t="s">
        <v>1980</v>
      </c>
      <c r="E173" s="19" t="s">
        <v>133</v>
      </c>
      <c r="F173" s="281">
        <v>3305.4450000000002</v>
      </c>
      <c r="G173" s="37"/>
      <c r="H173" s="42"/>
    </row>
    <row r="174" spans="1:8" s="2" customFormat="1" ht="16.899999999999999" customHeight="1">
      <c r="A174" s="37"/>
      <c r="B174" s="42"/>
      <c r="C174" s="280" t="s">
        <v>519</v>
      </c>
      <c r="D174" s="280" t="s">
        <v>1981</v>
      </c>
      <c r="E174" s="19" t="s">
        <v>133</v>
      </c>
      <c r="F174" s="281">
        <v>2535.71</v>
      </c>
      <c r="G174" s="37"/>
      <c r="H174" s="42"/>
    </row>
    <row r="175" spans="1:8" s="2" customFormat="1" ht="16.899999999999999" customHeight="1">
      <c r="A175" s="37"/>
      <c r="B175" s="42"/>
      <c r="C175" s="280" t="s">
        <v>711</v>
      </c>
      <c r="D175" s="280" t="s">
        <v>1998</v>
      </c>
      <c r="E175" s="19" t="s">
        <v>121</v>
      </c>
      <c r="F175" s="281">
        <v>757.12</v>
      </c>
      <c r="G175" s="37"/>
      <c r="H175" s="42"/>
    </row>
    <row r="176" spans="1:8" s="2" customFormat="1" ht="16.899999999999999" customHeight="1">
      <c r="A176" s="37"/>
      <c r="B176" s="42"/>
      <c r="C176" s="280" t="s">
        <v>745</v>
      </c>
      <c r="D176" s="280" t="s">
        <v>1996</v>
      </c>
      <c r="E176" s="19" t="s">
        <v>306</v>
      </c>
      <c r="F176" s="281">
        <v>28.863</v>
      </c>
      <c r="G176" s="37"/>
      <c r="H176" s="42"/>
    </row>
    <row r="177" spans="1:8" s="2" customFormat="1" ht="16.899999999999999" customHeight="1">
      <c r="A177" s="37"/>
      <c r="B177" s="42"/>
      <c r="C177" s="280" t="s">
        <v>758</v>
      </c>
      <c r="D177" s="280" t="s">
        <v>1999</v>
      </c>
      <c r="E177" s="19" t="s">
        <v>121</v>
      </c>
      <c r="F177" s="281">
        <v>769.14200000000005</v>
      </c>
      <c r="G177" s="37"/>
      <c r="H177" s="42"/>
    </row>
    <row r="178" spans="1:8" s="2" customFormat="1" ht="16.899999999999999" customHeight="1">
      <c r="A178" s="37"/>
      <c r="B178" s="42"/>
      <c r="C178" s="280" t="s">
        <v>768</v>
      </c>
      <c r="D178" s="280" t="s">
        <v>2000</v>
      </c>
      <c r="E178" s="19" t="s">
        <v>121</v>
      </c>
      <c r="F178" s="281">
        <v>769.14200000000005</v>
      </c>
      <c r="G178" s="37"/>
      <c r="H178" s="42"/>
    </row>
    <row r="179" spans="1:8" s="2" customFormat="1" ht="16.899999999999999" customHeight="1">
      <c r="A179" s="37"/>
      <c r="B179" s="42"/>
      <c r="C179" s="280" t="s">
        <v>772</v>
      </c>
      <c r="D179" s="280" t="s">
        <v>2001</v>
      </c>
      <c r="E179" s="19" t="s">
        <v>121</v>
      </c>
      <c r="F179" s="281">
        <v>769.14200000000005</v>
      </c>
      <c r="G179" s="37"/>
      <c r="H179" s="42"/>
    </row>
    <row r="180" spans="1:8" s="2" customFormat="1" ht="16.899999999999999" customHeight="1">
      <c r="A180" s="37"/>
      <c r="B180" s="42"/>
      <c r="C180" s="280" t="s">
        <v>776</v>
      </c>
      <c r="D180" s="280" t="s">
        <v>1984</v>
      </c>
      <c r="E180" s="19" t="s">
        <v>133</v>
      </c>
      <c r="F180" s="281">
        <v>3305.4450000000002</v>
      </c>
      <c r="G180" s="37"/>
      <c r="H180" s="42"/>
    </row>
    <row r="181" spans="1:8" s="2" customFormat="1" ht="16.899999999999999" customHeight="1">
      <c r="A181" s="37"/>
      <c r="B181" s="42"/>
      <c r="C181" s="280" t="s">
        <v>715</v>
      </c>
      <c r="D181" s="280" t="s">
        <v>716</v>
      </c>
      <c r="E181" s="19" t="s">
        <v>121</v>
      </c>
      <c r="F181" s="281">
        <v>136.649</v>
      </c>
      <c r="G181" s="37"/>
      <c r="H181" s="42"/>
    </row>
    <row r="182" spans="1:8" s="2" customFormat="1" ht="16.899999999999999" customHeight="1">
      <c r="A182" s="37"/>
      <c r="B182" s="42"/>
      <c r="C182" s="276" t="s">
        <v>128</v>
      </c>
      <c r="D182" s="277" t="s">
        <v>129</v>
      </c>
      <c r="E182" s="278" t="s">
        <v>121</v>
      </c>
      <c r="F182" s="279">
        <v>579.15</v>
      </c>
      <c r="G182" s="37"/>
      <c r="H182" s="42"/>
    </row>
    <row r="183" spans="1:8" s="2" customFormat="1" ht="22.5">
      <c r="A183" s="37"/>
      <c r="B183" s="42"/>
      <c r="C183" s="280" t="s">
        <v>44</v>
      </c>
      <c r="D183" s="280" t="s">
        <v>1967</v>
      </c>
      <c r="E183" s="19" t="s">
        <v>44</v>
      </c>
      <c r="F183" s="281">
        <v>579.15</v>
      </c>
      <c r="G183" s="37"/>
      <c r="H183" s="42"/>
    </row>
    <row r="184" spans="1:8" s="2" customFormat="1" ht="16.899999999999999" customHeight="1">
      <c r="A184" s="37"/>
      <c r="B184" s="42"/>
      <c r="C184" s="280" t="s">
        <v>44</v>
      </c>
      <c r="D184" s="280" t="s">
        <v>232</v>
      </c>
      <c r="E184" s="19" t="s">
        <v>44</v>
      </c>
      <c r="F184" s="281">
        <v>579.15</v>
      </c>
      <c r="G184" s="37"/>
      <c r="H184" s="42"/>
    </row>
    <row r="185" spans="1:8" s="2" customFormat="1" ht="16.899999999999999" customHeight="1">
      <c r="A185" s="37"/>
      <c r="B185" s="42"/>
      <c r="C185" s="282" t="s">
        <v>1975</v>
      </c>
      <c r="D185" s="37"/>
      <c r="E185" s="37"/>
      <c r="F185" s="37"/>
      <c r="G185" s="37"/>
      <c r="H185" s="42"/>
    </row>
    <row r="186" spans="1:8" s="2" customFormat="1" ht="16.899999999999999" customHeight="1">
      <c r="A186" s="37"/>
      <c r="B186" s="42"/>
      <c r="C186" s="280" t="s">
        <v>378</v>
      </c>
      <c r="D186" s="280" t="s">
        <v>1997</v>
      </c>
      <c r="E186" s="19" t="s">
        <v>306</v>
      </c>
      <c r="F186" s="281">
        <v>42.551000000000002</v>
      </c>
      <c r="G186" s="37"/>
      <c r="H186" s="42"/>
    </row>
    <row r="187" spans="1:8" s="2" customFormat="1" ht="16.899999999999999" customHeight="1">
      <c r="A187" s="37"/>
      <c r="B187" s="42"/>
      <c r="C187" s="280" t="s">
        <v>396</v>
      </c>
      <c r="D187" s="280" t="s">
        <v>1979</v>
      </c>
      <c r="E187" s="19" t="s">
        <v>133</v>
      </c>
      <c r="F187" s="281">
        <v>3305.4450000000002</v>
      </c>
      <c r="G187" s="37"/>
      <c r="H187" s="42"/>
    </row>
    <row r="188" spans="1:8" s="2" customFormat="1" ht="16.899999999999999" customHeight="1">
      <c r="A188" s="37"/>
      <c r="B188" s="42"/>
      <c r="C188" s="280" t="s">
        <v>428</v>
      </c>
      <c r="D188" s="280" t="s">
        <v>1980</v>
      </c>
      <c r="E188" s="19" t="s">
        <v>133</v>
      </c>
      <c r="F188" s="281">
        <v>3305.4450000000002</v>
      </c>
      <c r="G188" s="37"/>
      <c r="H188" s="42"/>
    </row>
    <row r="189" spans="1:8" s="2" customFormat="1" ht="16.899999999999999" customHeight="1">
      <c r="A189" s="37"/>
      <c r="B189" s="42"/>
      <c r="C189" s="280" t="s">
        <v>519</v>
      </c>
      <c r="D189" s="280" t="s">
        <v>1981</v>
      </c>
      <c r="E189" s="19" t="s">
        <v>133</v>
      </c>
      <c r="F189" s="281">
        <v>2535.71</v>
      </c>
      <c r="G189" s="37"/>
      <c r="H189" s="42"/>
    </row>
    <row r="190" spans="1:8" s="2" customFormat="1" ht="16.899999999999999" customHeight="1">
      <c r="A190" s="37"/>
      <c r="B190" s="42"/>
      <c r="C190" s="280" t="s">
        <v>711</v>
      </c>
      <c r="D190" s="280" t="s">
        <v>1998</v>
      </c>
      <c r="E190" s="19" t="s">
        <v>121</v>
      </c>
      <c r="F190" s="281">
        <v>757.12</v>
      </c>
      <c r="G190" s="37"/>
      <c r="H190" s="42"/>
    </row>
    <row r="191" spans="1:8" s="2" customFormat="1" ht="16.899999999999999" customHeight="1">
      <c r="A191" s="37"/>
      <c r="B191" s="42"/>
      <c r="C191" s="280" t="s">
        <v>745</v>
      </c>
      <c r="D191" s="280" t="s">
        <v>1996</v>
      </c>
      <c r="E191" s="19" t="s">
        <v>306</v>
      </c>
      <c r="F191" s="281">
        <v>28.863</v>
      </c>
      <c r="G191" s="37"/>
      <c r="H191" s="42"/>
    </row>
    <row r="192" spans="1:8" s="2" customFormat="1" ht="16.899999999999999" customHeight="1">
      <c r="A192" s="37"/>
      <c r="B192" s="42"/>
      <c r="C192" s="280" t="s">
        <v>758</v>
      </c>
      <c r="D192" s="280" t="s">
        <v>1999</v>
      </c>
      <c r="E192" s="19" t="s">
        <v>121</v>
      </c>
      <c r="F192" s="281">
        <v>769.14200000000005</v>
      </c>
      <c r="G192" s="37"/>
      <c r="H192" s="42"/>
    </row>
    <row r="193" spans="1:8" s="2" customFormat="1" ht="16.899999999999999" customHeight="1">
      <c r="A193" s="37"/>
      <c r="B193" s="42"/>
      <c r="C193" s="280" t="s">
        <v>768</v>
      </c>
      <c r="D193" s="280" t="s">
        <v>2000</v>
      </c>
      <c r="E193" s="19" t="s">
        <v>121</v>
      </c>
      <c r="F193" s="281">
        <v>769.14200000000005</v>
      </c>
      <c r="G193" s="37"/>
      <c r="H193" s="42"/>
    </row>
    <row r="194" spans="1:8" s="2" customFormat="1" ht="16.899999999999999" customHeight="1">
      <c r="A194" s="37"/>
      <c r="B194" s="42"/>
      <c r="C194" s="280" t="s">
        <v>772</v>
      </c>
      <c r="D194" s="280" t="s">
        <v>2001</v>
      </c>
      <c r="E194" s="19" t="s">
        <v>121</v>
      </c>
      <c r="F194" s="281">
        <v>769.14200000000005</v>
      </c>
      <c r="G194" s="37"/>
      <c r="H194" s="42"/>
    </row>
    <row r="195" spans="1:8" s="2" customFormat="1" ht="16.899999999999999" customHeight="1">
      <c r="A195" s="37"/>
      <c r="B195" s="42"/>
      <c r="C195" s="280" t="s">
        <v>776</v>
      </c>
      <c r="D195" s="280" t="s">
        <v>1984</v>
      </c>
      <c r="E195" s="19" t="s">
        <v>133</v>
      </c>
      <c r="F195" s="281">
        <v>3305.4450000000002</v>
      </c>
      <c r="G195" s="37"/>
      <c r="H195" s="42"/>
    </row>
    <row r="196" spans="1:8" s="2" customFormat="1" ht="16.899999999999999" customHeight="1">
      <c r="A196" s="37"/>
      <c r="B196" s="42"/>
      <c r="C196" s="280" t="s">
        <v>725</v>
      </c>
      <c r="D196" s="280" t="s">
        <v>726</v>
      </c>
      <c r="E196" s="19" t="s">
        <v>121</v>
      </c>
      <c r="F196" s="281">
        <v>590.73299999999995</v>
      </c>
      <c r="G196" s="37"/>
      <c r="H196" s="42"/>
    </row>
    <row r="197" spans="1:8" s="2" customFormat="1" ht="16.899999999999999" customHeight="1">
      <c r="A197" s="37"/>
      <c r="B197" s="42"/>
      <c r="C197" s="276" t="s">
        <v>177</v>
      </c>
      <c r="D197" s="277" t="s">
        <v>178</v>
      </c>
      <c r="E197" s="278" t="s">
        <v>133</v>
      </c>
      <c r="F197" s="279">
        <v>27.5</v>
      </c>
      <c r="G197" s="37"/>
      <c r="H197" s="42"/>
    </row>
    <row r="198" spans="1:8" s="2" customFormat="1" ht="16.899999999999999" customHeight="1">
      <c r="A198" s="37"/>
      <c r="B198" s="42"/>
      <c r="C198" s="280" t="s">
        <v>44</v>
      </c>
      <c r="D198" s="280" t="s">
        <v>1968</v>
      </c>
      <c r="E198" s="19" t="s">
        <v>44</v>
      </c>
      <c r="F198" s="281">
        <v>27.5</v>
      </c>
      <c r="G198" s="37"/>
      <c r="H198" s="42"/>
    </row>
    <row r="199" spans="1:8" s="2" customFormat="1" ht="16.899999999999999" customHeight="1">
      <c r="A199" s="37"/>
      <c r="B199" s="42"/>
      <c r="C199" s="282" t="s">
        <v>1975</v>
      </c>
      <c r="D199" s="37"/>
      <c r="E199" s="37"/>
      <c r="F199" s="37"/>
      <c r="G199" s="37"/>
      <c r="H199" s="42"/>
    </row>
    <row r="200" spans="1:8" s="2" customFormat="1" ht="16.899999999999999" customHeight="1">
      <c r="A200" s="37"/>
      <c r="B200" s="42"/>
      <c r="C200" s="280" t="s">
        <v>523</v>
      </c>
      <c r="D200" s="280" t="s">
        <v>1988</v>
      </c>
      <c r="E200" s="19" t="s">
        <v>133</v>
      </c>
      <c r="F200" s="281">
        <v>43.2</v>
      </c>
      <c r="G200" s="37"/>
      <c r="H200" s="42"/>
    </row>
    <row r="201" spans="1:8" s="2" customFormat="1" ht="16.899999999999999" customHeight="1">
      <c r="A201" s="37"/>
      <c r="B201" s="42"/>
      <c r="C201" s="280" t="s">
        <v>616</v>
      </c>
      <c r="D201" s="280" t="s">
        <v>2002</v>
      </c>
      <c r="E201" s="19" t="s">
        <v>133</v>
      </c>
      <c r="F201" s="281">
        <v>27.5</v>
      </c>
      <c r="G201" s="37"/>
      <c r="H201" s="42"/>
    </row>
    <row r="202" spans="1:8" s="2" customFormat="1" ht="16.899999999999999" customHeight="1">
      <c r="A202" s="37"/>
      <c r="B202" s="42"/>
      <c r="C202" s="276" t="s">
        <v>154</v>
      </c>
      <c r="D202" s="277" t="s">
        <v>155</v>
      </c>
      <c r="E202" s="278" t="s">
        <v>133</v>
      </c>
      <c r="F202" s="279">
        <v>141</v>
      </c>
      <c r="G202" s="37"/>
      <c r="H202" s="42"/>
    </row>
    <row r="203" spans="1:8" s="2" customFormat="1" ht="16.899999999999999" customHeight="1">
      <c r="A203" s="37"/>
      <c r="B203" s="42"/>
      <c r="C203" s="280" t="s">
        <v>44</v>
      </c>
      <c r="D203" s="280" t="s">
        <v>1969</v>
      </c>
      <c r="E203" s="19" t="s">
        <v>44</v>
      </c>
      <c r="F203" s="281">
        <v>141</v>
      </c>
      <c r="G203" s="37"/>
      <c r="H203" s="42"/>
    </row>
    <row r="204" spans="1:8" s="2" customFormat="1" ht="16.899999999999999" customHeight="1">
      <c r="A204" s="37"/>
      <c r="B204" s="42"/>
      <c r="C204" s="282" t="s">
        <v>1975</v>
      </c>
      <c r="D204" s="37"/>
      <c r="E204" s="37"/>
      <c r="F204" s="37"/>
      <c r="G204" s="37"/>
      <c r="H204" s="42"/>
    </row>
    <row r="205" spans="1:8" s="2" customFormat="1" ht="16.899999999999999" customHeight="1">
      <c r="A205" s="37"/>
      <c r="B205" s="42"/>
      <c r="C205" s="280" t="s">
        <v>396</v>
      </c>
      <c r="D205" s="280" t="s">
        <v>1979</v>
      </c>
      <c r="E205" s="19" t="s">
        <v>133</v>
      </c>
      <c r="F205" s="281">
        <v>3305.4450000000002</v>
      </c>
      <c r="G205" s="37"/>
      <c r="H205" s="42"/>
    </row>
    <row r="206" spans="1:8" s="2" customFormat="1" ht="16.899999999999999" customHeight="1">
      <c r="A206" s="37"/>
      <c r="B206" s="42"/>
      <c r="C206" s="280" t="s">
        <v>428</v>
      </c>
      <c r="D206" s="280" t="s">
        <v>1980</v>
      </c>
      <c r="E206" s="19" t="s">
        <v>133</v>
      </c>
      <c r="F206" s="281">
        <v>3305.4450000000002</v>
      </c>
      <c r="G206" s="37"/>
      <c r="H206" s="42"/>
    </row>
    <row r="207" spans="1:8" s="2" customFormat="1" ht="16.899999999999999" customHeight="1">
      <c r="A207" s="37"/>
      <c r="B207" s="42"/>
      <c r="C207" s="280" t="s">
        <v>513</v>
      </c>
      <c r="D207" s="280" t="s">
        <v>1985</v>
      </c>
      <c r="E207" s="19" t="s">
        <v>133</v>
      </c>
      <c r="F207" s="281">
        <v>722.88499999999999</v>
      </c>
      <c r="G207" s="37"/>
      <c r="H207" s="42"/>
    </row>
    <row r="208" spans="1:8" s="2" customFormat="1" ht="16.899999999999999" customHeight="1">
      <c r="A208" s="37"/>
      <c r="B208" s="42"/>
      <c r="C208" s="280" t="s">
        <v>532</v>
      </c>
      <c r="D208" s="280" t="s">
        <v>2003</v>
      </c>
      <c r="E208" s="19" t="s">
        <v>133</v>
      </c>
      <c r="F208" s="281">
        <v>166.95</v>
      </c>
      <c r="G208" s="37"/>
      <c r="H208" s="42"/>
    </row>
    <row r="209" spans="1:8" s="2" customFormat="1" ht="16.899999999999999" customHeight="1">
      <c r="A209" s="37"/>
      <c r="B209" s="42"/>
      <c r="C209" s="280" t="s">
        <v>598</v>
      </c>
      <c r="D209" s="280" t="s">
        <v>2004</v>
      </c>
      <c r="E209" s="19" t="s">
        <v>133</v>
      </c>
      <c r="F209" s="281">
        <v>163</v>
      </c>
      <c r="G209" s="37"/>
      <c r="H209" s="42"/>
    </row>
    <row r="210" spans="1:8" s="2" customFormat="1" ht="16.899999999999999" customHeight="1">
      <c r="A210" s="37"/>
      <c r="B210" s="42"/>
      <c r="C210" s="280" t="s">
        <v>612</v>
      </c>
      <c r="D210" s="280" t="s">
        <v>2005</v>
      </c>
      <c r="E210" s="19" t="s">
        <v>133</v>
      </c>
      <c r="F210" s="281">
        <v>163</v>
      </c>
      <c r="G210" s="37"/>
      <c r="H210" s="42"/>
    </row>
    <row r="211" spans="1:8" s="2" customFormat="1" ht="16.899999999999999" customHeight="1">
      <c r="A211" s="37"/>
      <c r="B211" s="42"/>
      <c r="C211" s="280" t="s">
        <v>776</v>
      </c>
      <c r="D211" s="280" t="s">
        <v>1984</v>
      </c>
      <c r="E211" s="19" t="s">
        <v>133</v>
      </c>
      <c r="F211" s="281">
        <v>3305.4450000000002</v>
      </c>
      <c r="G211" s="37"/>
      <c r="H211" s="42"/>
    </row>
    <row r="212" spans="1:8" s="2" customFormat="1" ht="16.899999999999999" customHeight="1">
      <c r="A212" s="37"/>
      <c r="B212" s="42"/>
      <c r="C212" s="280" t="s">
        <v>602</v>
      </c>
      <c r="D212" s="280" t="s">
        <v>603</v>
      </c>
      <c r="E212" s="19" t="s">
        <v>133</v>
      </c>
      <c r="F212" s="281">
        <v>145.22999999999999</v>
      </c>
      <c r="G212" s="37"/>
      <c r="H212" s="42"/>
    </row>
    <row r="213" spans="1:8" s="2" customFormat="1" ht="16.899999999999999" customHeight="1">
      <c r="A213" s="37"/>
      <c r="B213" s="42"/>
      <c r="C213" s="276" t="s">
        <v>157</v>
      </c>
      <c r="D213" s="277" t="s">
        <v>158</v>
      </c>
      <c r="E213" s="278" t="s">
        <v>133</v>
      </c>
      <c r="F213" s="279">
        <v>22</v>
      </c>
      <c r="G213" s="37"/>
      <c r="H213" s="42"/>
    </row>
    <row r="214" spans="1:8" s="2" customFormat="1" ht="16.899999999999999" customHeight="1">
      <c r="A214" s="37"/>
      <c r="B214" s="42"/>
      <c r="C214" s="280" t="s">
        <v>44</v>
      </c>
      <c r="D214" s="280" t="s">
        <v>1970</v>
      </c>
      <c r="E214" s="19" t="s">
        <v>44</v>
      </c>
      <c r="F214" s="281">
        <v>22</v>
      </c>
      <c r="G214" s="37"/>
      <c r="H214" s="42"/>
    </row>
    <row r="215" spans="1:8" s="2" customFormat="1" ht="16.899999999999999" customHeight="1">
      <c r="A215" s="37"/>
      <c r="B215" s="42"/>
      <c r="C215" s="282" t="s">
        <v>1975</v>
      </c>
      <c r="D215" s="37"/>
      <c r="E215" s="37"/>
      <c r="F215" s="37"/>
      <c r="G215" s="37"/>
      <c r="H215" s="42"/>
    </row>
    <row r="216" spans="1:8" s="2" customFormat="1" ht="16.899999999999999" customHeight="1">
      <c r="A216" s="37"/>
      <c r="B216" s="42"/>
      <c r="C216" s="280" t="s">
        <v>396</v>
      </c>
      <c r="D216" s="280" t="s">
        <v>1979</v>
      </c>
      <c r="E216" s="19" t="s">
        <v>133</v>
      </c>
      <c r="F216" s="281">
        <v>3305.4450000000002</v>
      </c>
      <c r="G216" s="37"/>
      <c r="H216" s="42"/>
    </row>
    <row r="217" spans="1:8" s="2" customFormat="1" ht="16.899999999999999" customHeight="1">
      <c r="A217" s="37"/>
      <c r="B217" s="42"/>
      <c r="C217" s="280" t="s">
        <v>428</v>
      </c>
      <c r="D217" s="280" t="s">
        <v>1980</v>
      </c>
      <c r="E217" s="19" t="s">
        <v>133</v>
      </c>
      <c r="F217" s="281">
        <v>3305.4450000000002</v>
      </c>
      <c r="G217" s="37"/>
      <c r="H217" s="42"/>
    </row>
    <row r="218" spans="1:8" s="2" customFormat="1" ht="16.899999999999999" customHeight="1">
      <c r="A218" s="37"/>
      <c r="B218" s="42"/>
      <c r="C218" s="280" t="s">
        <v>513</v>
      </c>
      <c r="D218" s="280" t="s">
        <v>1985</v>
      </c>
      <c r="E218" s="19" t="s">
        <v>133</v>
      </c>
      <c r="F218" s="281">
        <v>722.88499999999999</v>
      </c>
      <c r="G218" s="37"/>
      <c r="H218" s="42"/>
    </row>
    <row r="219" spans="1:8" s="2" customFormat="1" ht="16.899999999999999" customHeight="1">
      <c r="A219" s="37"/>
      <c r="B219" s="42"/>
      <c r="C219" s="280" t="s">
        <v>532</v>
      </c>
      <c r="D219" s="280" t="s">
        <v>2003</v>
      </c>
      <c r="E219" s="19" t="s">
        <v>133</v>
      </c>
      <c r="F219" s="281">
        <v>166.95</v>
      </c>
      <c r="G219" s="37"/>
      <c r="H219" s="42"/>
    </row>
    <row r="220" spans="1:8" s="2" customFormat="1" ht="16.899999999999999" customHeight="1">
      <c r="A220" s="37"/>
      <c r="B220" s="42"/>
      <c r="C220" s="280" t="s">
        <v>598</v>
      </c>
      <c r="D220" s="280" t="s">
        <v>2004</v>
      </c>
      <c r="E220" s="19" t="s">
        <v>133</v>
      </c>
      <c r="F220" s="281">
        <v>163</v>
      </c>
      <c r="G220" s="37"/>
      <c r="H220" s="42"/>
    </row>
    <row r="221" spans="1:8" s="2" customFormat="1" ht="16.899999999999999" customHeight="1">
      <c r="A221" s="37"/>
      <c r="B221" s="42"/>
      <c r="C221" s="280" t="s">
        <v>612</v>
      </c>
      <c r="D221" s="280" t="s">
        <v>2005</v>
      </c>
      <c r="E221" s="19" t="s">
        <v>133</v>
      </c>
      <c r="F221" s="281">
        <v>163</v>
      </c>
      <c r="G221" s="37"/>
      <c r="H221" s="42"/>
    </row>
    <row r="222" spans="1:8" s="2" customFormat="1" ht="16.899999999999999" customHeight="1">
      <c r="A222" s="37"/>
      <c r="B222" s="42"/>
      <c r="C222" s="280" t="s">
        <v>776</v>
      </c>
      <c r="D222" s="280" t="s">
        <v>1984</v>
      </c>
      <c r="E222" s="19" t="s">
        <v>133</v>
      </c>
      <c r="F222" s="281">
        <v>3305.4450000000002</v>
      </c>
      <c r="G222" s="37"/>
      <c r="H222" s="42"/>
    </row>
    <row r="223" spans="1:8" s="2" customFormat="1" ht="16.899999999999999" customHeight="1">
      <c r="A223" s="37"/>
      <c r="B223" s="42"/>
      <c r="C223" s="280" t="s">
        <v>607</v>
      </c>
      <c r="D223" s="280" t="s">
        <v>608</v>
      </c>
      <c r="E223" s="19" t="s">
        <v>133</v>
      </c>
      <c r="F223" s="281">
        <v>22.66</v>
      </c>
      <c r="G223" s="37"/>
      <c r="H223" s="42"/>
    </row>
    <row r="224" spans="1:8" s="2" customFormat="1" ht="16.899999999999999" customHeight="1">
      <c r="A224" s="37"/>
      <c r="B224" s="42"/>
      <c r="C224" s="276" t="s">
        <v>161</v>
      </c>
      <c r="D224" s="277" t="s">
        <v>162</v>
      </c>
      <c r="E224" s="278" t="s">
        <v>133</v>
      </c>
      <c r="F224" s="279">
        <v>3.95</v>
      </c>
      <c r="G224" s="37"/>
      <c r="H224" s="42"/>
    </row>
    <row r="225" spans="1:8" s="2" customFormat="1" ht="16.899999999999999" customHeight="1">
      <c r="A225" s="37"/>
      <c r="B225" s="42"/>
      <c r="C225" s="280" t="s">
        <v>44</v>
      </c>
      <c r="D225" s="280" t="s">
        <v>1971</v>
      </c>
      <c r="E225" s="19" t="s">
        <v>44</v>
      </c>
      <c r="F225" s="281">
        <v>3.95</v>
      </c>
      <c r="G225" s="37"/>
      <c r="H225" s="42"/>
    </row>
    <row r="226" spans="1:8" s="2" customFormat="1" ht="16.899999999999999" customHeight="1">
      <c r="A226" s="37"/>
      <c r="B226" s="42"/>
      <c r="C226" s="282" t="s">
        <v>1975</v>
      </c>
      <c r="D226" s="37"/>
      <c r="E226" s="37"/>
      <c r="F226" s="37"/>
      <c r="G226" s="37"/>
      <c r="H226" s="42"/>
    </row>
    <row r="227" spans="1:8" s="2" customFormat="1" ht="16.899999999999999" customHeight="1">
      <c r="A227" s="37"/>
      <c r="B227" s="42"/>
      <c r="C227" s="280" t="s">
        <v>396</v>
      </c>
      <c r="D227" s="280" t="s">
        <v>1979</v>
      </c>
      <c r="E227" s="19" t="s">
        <v>133</v>
      </c>
      <c r="F227" s="281">
        <v>3305.4450000000002</v>
      </c>
      <c r="G227" s="37"/>
      <c r="H227" s="42"/>
    </row>
    <row r="228" spans="1:8" s="2" customFormat="1" ht="16.899999999999999" customHeight="1">
      <c r="A228" s="37"/>
      <c r="B228" s="42"/>
      <c r="C228" s="280" t="s">
        <v>428</v>
      </c>
      <c r="D228" s="280" t="s">
        <v>1980</v>
      </c>
      <c r="E228" s="19" t="s">
        <v>133</v>
      </c>
      <c r="F228" s="281">
        <v>3305.4450000000002</v>
      </c>
      <c r="G228" s="37"/>
      <c r="H228" s="42"/>
    </row>
    <row r="229" spans="1:8" s="2" customFormat="1" ht="16.899999999999999" customHeight="1">
      <c r="A229" s="37"/>
      <c r="B229" s="42"/>
      <c r="C229" s="280" t="s">
        <v>513</v>
      </c>
      <c r="D229" s="280" t="s">
        <v>1985</v>
      </c>
      <c r="E229" s="19" t="s">
        <v>133</v>
      </c>
      <c r="F229" s="281">
        <v>722.88499999999999</v>
      </c>
      <c r="G229" s="37"/>
      <c r="H229" s="42"/>
    </row>
    <row r="230" spans="1:8" s="2" customFormat="1" ht="16.899999999999999" customHeight="1">
      <c r="A230" s="37"/>
      <c r="B230" s="42"/>
      <c r="C230" s="280" t="s">
        <v>532</v>
      </c>
      <c r="D230" s="280" t="s">
        <v>2003</v>
      </c>
      <c r="E230" s="19" t="s">
        <v>133</v>
      </c>
      <c r="F230" s="281">
        <v>166.95</v>
      </c>
      <c r="G230" s="37"/>
      <c r="H230" s="42"/>
    </row>
    <row r="231" spans="1:8" s="2" customFormat="1" ht="16.899999999999999" customHeight="1">
      <c r="A231" s="37"/>
      <c r="B231" s="42"/>
      <c r="C231" s="280" t="s">
        <v>692</v>
      </c>
      <c r="D231" s="280" t="s">
        <v>2006</v>
      </c>
      <c r="E231" s="19" t="s">
        <v>121</v>
      </c>
      <c r="F231" s="281">
        <v>7.9</v>
      </c>
      <c r="G231" s="37"/>
      <c r="H231" s="42"/>
    </row>
    <row r="232" spans="1:8" s="2" customFormat="1" ht="16.899999999999999" customHeight="1">
      <c r="A232" s="37"/>
      <c r="B232" s="42"/>
      <c r="C232" s="280" t="s">
        <v>776</v>
      </c>
      <c r="D232" s="280" t="s">
        <v>1984</v>
      </c>
      <c r="E232" s="19" t="s">
        <v>133</v>
      </c>
      <c r="F232" s="281">
        <v>3305.4450000000002</v>
      </c>
      <c r="G232" s="37"/>
      <c r="H232" s="42"/>
    </row>
    <row r="233" spans="1:8" s="2" customFormat="1" ht="16.899999999999999" customHeight="1">
      <c r="A233" s="37"/>
      <c r="B233" s="42"/>
      <c r="C233" s="280" t="s">
        <v>697</v>
      </c>
      <c r="D233" s="280" t="s">
        <v>698</v>
      </c>
      <c r="E233" s="19" t="s">
        <v>133</v>
      </c>
      <c r="F233" s="281">
        <v>4.069</v>
      </c>
      <c r="G233" s="37"/>
      <c r="H233" s="42"/>
    </row>
    <row r="234" spans="1:8" s="2" customFormat="1" ht="16.899999999999999" customHeight="1">
      <c r="A234" s="37"/>
      <c r="B234" s="42"/>
      <c r="C234" s="276" t="s">
        <v>171</v>
      </c>
      <c r="D234" s="277" t="s">
        <v>172</v>
      </c>
      <c r="E234" s="278" t="s">
        <v>133</v>
      </c>
      <c r="F234" s="279">
        <v>674</v>
      </c>
      <c r="G234" s="37"/>
      <c r="H234" s="42"/>
    </row>
    <row r="235" spans="1:8" s="2" customFormat="1" ht="16.899999999999999" customHeight="1">
      <c r="A235" s="37"/>
      <c r="B235" s="42"/>
      <c r="C235" s="280" t="s">
        <v>44</v>
      </c>
      <c r="D235" s="280" t="s">
        <v>1972</v>
      </c>
      <c r="E235" s="19" t="s">
        <v>44</v>
      </c>
      <c r="F235" s="281">
        <v>674</v>
      </c>
      <c r="G235" s="37"/>
      <c r="H235" s="42"/>
    </row>
    <row r="236" spans="1:8" s="2" customFormat="1" ht="16.899999999999999" customHeight="1">
      <c r="A236" s="37"/>
      <c r="B236" s="42"/>
      <c r="C236" s="282" t="s">
        <v>1975</v>
      </c>
      <c r="D236" s="37"/>
      <c r="E236" s="37"/>
      <c r="F236" s="37"/>
      <c r="G236" s="37"/>
      <c r="H236" s="42"/>
    </row>
    <row r="237" spans="1:8" s="2" customFormat="1" ht="16.899999999999999" customHeight="1">
      <c r="A237" s="37"/>
      <c r="B237" s="42"/>
      <c r="C237" s="280" t="s">
        <v>420</v>
      </c>
      <c r="D237" s="280" t="s">
        <v>2007</v>
      </c>
      <c r="E237" s="19" t="s">
        <v>133</v>
      </c>
      <c r="F237" s="281">
        <v>674</v>
      </c>
      <c r="G237" s="37"/>
      <c r="H237" s="42"/>
    </row>
    <row r="238" spans="1:8" s="2" customFormat="1" ht="16.899999999999999" customHeight="1">
      <c r="A238" s="37"/>
      <c r="B238" s="42"/>
      <c r="C238" s="280" t="s">
        <v>432</v>
      </c>
      <c r="D238" s="280" t="s">
        <v>2008</v>
      </c>
      <c r="E238" s="19" t="s">
        <v>133</v>
      </c>
      <c r="F238" s="281">
        <v>404.4</v>
      </c>
      <c r="G238" s="37"/>
      <c r="H238" s="42"/>
    </row>
    <row r="239" spans="1:8" s="2" customFormat="1" ht="16.899999999999999" customHeight="1">
      <c r="A239" s="37"/>
      <c r="B239" s="42"/>
      <c r="C239" s="280" t="s">
        <v>438</v>
      </c>
      <c r="D239" s="280" t="s">
        <v>2009</v>
      </c>
      <c r="E239" s="19" t="s">
        <v>133</v>
      </c>
      <c r="F239" s="281">
        <v>269.60000000000002</v>
      </c>
      <c r="G239" s="37"/>
      <c r="H239" s="42"/>
    </row>
    <row r="240" spans="1:8" s="2" customFormat="1" ht="16.899999999999999" customHeight="1">
      <c r="A240" s="37"/>
      <c r="B240" s="42"/>
      <c r="C240" s="280" t="s">
        <v>443</v>
      </c>
      <c r="D240" s="280" t="s">
        <v>2010</v>
      </c>
      <c r="E240" s="19" t="s">
        <v>133</v>
      </c>
      <c r="F240" s="281">
        <v>674</v>
      </c>
      <c r="G240" s="37"/>
      <c r="H240" s="42"/>
    </row>
    <row r="241" spans="1:8" s="2" customFormat="1" ht="16.899999999999999" customHeight="1">
      <c r="A241" s="37"/>
      <c r="B241" s="42"/>
      <c r="C241" s="276" t="s">
        <v>174</v>
      </c>
      <c r="D241" s="277" t="s">
        <v>175</v>
      </c>
      <c r="E241" s="278" t="s">
        <v>133</v>
      </c>
      <c r="F241" s="279">
        <v>124.3</v>
      </c>
      <c r="G241" s="37"/>
      <c r="H241" s="42"/>
    </row>
    <row r="242" spans="1:8" s="2" customFormat="1" ht="16.899999999999999" customHeight="1">
      <c r="A242" s="37"/>
      <c r="B242" s="42"/>
      <c r="C242" s="280" t="s">
        <v>44</v>
      </c>
      <c r="D242" s="280" t="s">
        <v>1973</v>
      </c>
      <c r="E242" s="19" t="s">
        <v>44</v>
      </c>
      <c r="F242" s="281">
        <v>124.3</v>
      </c>
      <c r="G242" s="37"/>
      <c r="H242" s="42"/>
    </row>
    <row r="243" spans="1:8" s="2" customFormat="1" ht="16.899999999999999" customHeight="1">
      <c r="A243" s="37"/>
      <c r="B243" s="42"/>
      <c r="C243" s="282" t="s">
        <v>1975</v>
      </c>
      <c r="D243" s="37"/>
      <c r="E243" s="37"/>
      <c r="F243" s="37"/>
      <c r="G243" s="37"/>
      <c r="H243" s="42"/>
    </row>
    <row r="244" spans="1:8" s="2" customFormat="1" ht="16.899999999999999" customHeight="1">
      <c r="A244" s="37"/>
      <c r="B244" s="42"/>
      <c r="C244" s="280" t="s">
        <v>424</v>
      </c>
      <c r="D244" s="280" t="s">
        <v>2011</v>
      </c>
      <c r="E244" s="19" t="s">
        <v>133</v>
      </c>
      <c r="F244" s="281">
        <v>124.3</v>
      </c>
      <c r="G244" s="37"/>
      <c r="H244" s="42"/>
    </row>
    <row r="245" spans="1:8" s="2" customFormat="1" ht="16.899999999999999" customHeight="1">
      <c r="A245" s="37"/>
      <c r="B245" s="42"/>
      <c r="C245" s="280" t="s">
        <v>454</v>
      </c>
      <c r="D245" s="280" t="s">
        <v>2012</v>
      </c>
      <c r="E245" s="19" t="s">
        <v>133</v>
      </c>
      <c r="F245" s="281">
        <v>124.3</v>
      </c>
      <c r="G245" s="37"/>
      <c r="H245" s="42"/>
    </row>
    <row r="246" spans="1:8" s="2" customFormat="1" ht="16.899999999999999" customHeight="1">
      <c r="A246" s="37"/>
      <c r="B246" s="42"/>
      <c r="C246" s="280" t="s">
        <v>463</v>
      </c>
      <c r="D246" s="280" t="s">
        <v>2013</v>
      </c>
      <c r="E246" s="19" t="s">
        <v>133</v>
      </c>
      <c r="F246" s="281">
        <v>124.3</v>
      </c>
      <c r="G246" s="37"/>
      <c r="H246" s="42"/>
    </row>
    <row r="247" spans="1:8" s="2" customFormat="1" ht="16.899999999999999" customHeight="1">
      <c r="A247" s="37"/>
      <c r="B247" s="42"/>
      <c r="C247" s="280" t="s">
        <v>467</v>
      </c>
      <c r="D247" s="280" t="s">
        <v>2014</v>
      </c>
      <c r="E247" s="19" t="s">
        <v>133</v>
      </c>
      <c r="F247" s="281">
        <v>124.3</v>
      </c>
      <c r="G247" s="37"/>
      <c r="H247" s="42"/>
    </row>
    <row r="248" spans="1:8" s="2" customFormat="1" ht="7.35" customHeight="1">
      <c r="A248" s="37"/>
      <c r="B248" s="138"/>
      <c r="C248" s="139"/>
      <c r="D248" s="139"/>
      <c r="E248" s="139"/>
      <c r="F248" s="139"/>
      <c r="G248" s="139"/>
      <c r="H248" s="42"/>
    </row>
    <row r="249" spans="1:8" s="2" customFormat="1">
      <c r="A249" s="37"/>
      <c r="B249" s="37"/>
      <c r="C249" s="37"/>
      <c r="D249" s="37"/>
      <c r="E249" s="37"/>
      <c r="F249" s="37"/>
      <c r="G249" s="37"/>
      <c r="H249" s="37"/>
    </row>
  </sheetData>
  <sheetProtection algorithmName="SHA-512" hashValue="UDXhxmScze/fSrcTVTjUeb58bP1U1c7H0rZgsYGlTbu9LBDxVLkrfPkrImn3DXxOtbLLkjZt4CdEsYhFyI3MSQ==" saltValue="fcKkK3hLdLxpQ4GXSZ+Qh2azrg1T5vkMO94rla/+89ZLBQUlvmZwtZtvUiiH3LymCnzL/S/OV9obn1ojlpTSBw==" spinCount="100000" sheet="1" objects="1" scenarios="1" formatColumns="0" formatRows="0"/>
  <mergeCells count="2">
    <mergeCell ref="D5:F5"/>
    <mergeCell ref="D6:F6"/>
  </mergeCells>
  <pageMargins left="0.70866141732283472" right="0.70866141732283472" top="0.78740157480314965" bottom="0.78740157480314965" header="0.31496062992125984" footer="0.31496062992125984"/>
  <pageSetup paperSize="9" scale="87" fitToHeight="100" orientation="landscape" blackAndWhite="1" r:id="rId1"/>
  <headerFooter>
    <oddHeader>&amp;LMěsto Dobříš - stavební úpravy komunikace v ulici Březová&amp;CDOPAS s.r.o.&amp;RPOLOŽKOVÝ VÝKAZ VÝMĚR</oddHeader>
    <oddFooter>&amp;LSeznam figur&amp;CStrana &amp;P z &amp;N&amp;RPoložkový soupis prací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83" customWidth="1"/>
    <col min="2" max="2" width="1.6640625" style="283" customWidth="1"/>
    <col min="3" max="4" width="5" style="283" customWidth="1"/>
    <col min="5" max="5" width="11.6640625" style="283" customWidth="1"/>
    <col min="6" max="6" width="9.1640625" style="283" customWidth="1"/>
    <col min="7" max="7" width="5" style="283" customWidth="1"/>
    <col min="8" max="8" width="77.83203125" style="283" customWidth="1"/>
    <col min="9" max="10" width="20" style="283" customWidth="1"/>
    <col min="11" max="11" width="1.6640625" style="283" customWidth="1"/>
  </cols>
  <sheetData>
    <row r="1" spans="2:11" s="1" customFormat="1" ht="37.5" customHeight="1"/>
    <row r="2" spans="2:11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pans="2:11" s="17" customFormat="1" ht="45" customHeight="1">
      <c r="B3" s="287"/>
      <c r="C3" s="424" t="s">
        <v>2015</v>
      </c>
      <c r="D3" s="424"/>
      <c r="E3" s="424"/>
      <c r="F3" s="424"/>
      <c r="G3" s="424"/>
      <c r="H3" s="424"/>
      <c r="I3" s="424"/>
      <c r="J3" s="424"/>
      <c r="K3" s="288"/>
    </row>
    <row r="4" spans="2:11" s="1" customFormat="1" ht="25.5" customHeight="1">
      <c r="B4" s="289"/>
      <c r="C4" s="425" t="s">
        <v>2016</v>
      </c>
      <c r="D4" s="425"/>
      <c r="E4" s="425"/>
      <c r="F4" s="425"/>
      <c r="G4" s="425"/>
      <c r="H4" s="425"/>
      <c r="I4" s="425"/>
      <c r="J4" s="425"/>
      <c r="K4" s="290"/>
    </row>
    <row r="5" spans="2:11" s="1" customFormat="1" ht="5.25" customHeight="1">
      <c r="B5" s="289"/>
      <c r="C5" s="291"/>
      <c r="D5" s="291"/>
      <c r="E5" s="291"/>
      <c r="F5" s="291"/>
      <c r="G5" s="291"/>
      <c r="H5" s="291"/>
      <c r="I5" s="291"/>
      <c r="J5" s="291"/>
      <c r="K5" s="290"/>
    </row>
    <row r="6" spans="2:11" s="1" customFormat="1" ht="15" customHeight="1">
      <c r="B6" s="289"/>
      <c r="C6" s="423" t="s">
        <v>2017</v>
      </c>
      <c r="D6" s="423"/>
      <c r="E6" s="423"/>
      <c r="F6" s="423"/>
      <c r="G6" s="423"/>
      <c r="H6" s="423"/>
      <c r="I6" s="423"/>
      <c r="J6" s="423"/>
      <c r="K6" s="290"/>
    </row>
    <row r="7" spans="2:11" s="1" customFormat="1" ht="15" customHeight="1">
      <c r="B7" s="293"/>
      <c r="C7" s="423" t="s">
        <v>2018</v>
      </c>
      <c r="D7" s="423"/>
      <c r="E7" s="423"/>
      <c r="F7" s="423"/>
      <c r="G7" s="423"/>
      <c r="H7" s="423"/>
      <c r="I7" s="423"/>
      <c r="J7" s="423"/>
      <c r="K7" s="290"/>
    </row>
    <row r="8" spans="2:11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pans="2:11" s="1" customFormat="1" ht="15" customHeight="1">
      <c r="B9" s="293"/>
      <c r="C9" s="423" t="s">
        <v>2019</v>
      </c>
      <c r="D9" s="423"/>
      <c r="E9" s="423"/>
      <c r="F9" s="423"/>
      <c r="G9" s="423"/>
      <c r="H9" s="423"/>
      <c r="I9" s="423"/>
      <c r="J9" s="423"/>
      <c r="K9" s="290"/>
    </row>
    <row r="10" spans="2:11" s="1" customFormat="1" ht="15" customHeight="1">
      <c r="B10" s="293"/>
      <c r="C10" s="292"/>
      <c r="D10" s="423" t="s">
        <v>2020</v>
      </c>
      <c r="E10" s="423"/>
      <c r="F10" s="423"/>
      <c r="G10" s="423"/>
      <c r="H10" s="423"/>
      <c r="I10" s="423"/>
      <c r="J10" s="423"/>
      <c r="K10" s="290"/>
    </row>
    <row r="11" spans="2:11" s="1" customFormat="1" ht="15" customHeight="1">
      <c r="B11" s="293"/>
      <c r="C11" s="294"/>
      <c r="D11" s="423" t="s">
        <v>2021</v>
      </c>
      <c r="E11" s="423"/>
      <c r="F11" s="423"/>
      <c r="G11" s="423"/>
      <c r="H11" s="423"/>
      <c r="I11" s="423"/>
      <c r="J11" s="423"/>
      <c r="K11" s="290"/>
    </row>
    <row r="12" spans="2:11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pans="2:11" s="1" customFormat="1" ht="15" customHeight="1">
      <c r="B13" s="293"/>
      <c r="C13" s="294"/>
      <c r="D13" s="295" t="s">
        <v>2022</v>
      </c>
      <c r="E13" s="292"/>
      <c r="F13" s="292"/>
      <c r="G13" s="292"/>
      <c r="H13" s="292"/>
      <c r="I13" s="292"/>
      <c r="J13" s="292"/>
      <c r="K13" s="290"/>
    </row>
    <row r="14" spans="2:11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pans="2:11" s="1" customFormat="1" ht="15" customHeight="1">
      <c r="B15" s="293"/>
      <c r="C15" s="294"/>
      <c r="D15" s="423" t="s">
        <v>2023</v>
      </c>
      <c r="E15" s="423"/>
      <c r="F15" s="423"/>
      <c r="G15" s="423"/>
      <c r="H15" s="423"/>
      <c r="I15" s="423"/>
      <c r="J15" s="423"/>
      <c r="K15" s="290"/>
    </row>
    <row r="16" spans="2:11" s="1" customFormat="1" ht="15" customHeight="1">
      <c r="B16" s="293"/>
      <c r="C16" s="294"/>
      <c r="D16" s="423" t="s">
        <v>2024</v>
      </c>
      <c r="E16" s="423"/>
      <c r="F16" s="423"/>
      <c r="G16" s="423"/>
      <c r="H16" s="423"/>
      <c r="I16" s="423"/>
      <c r="J16" s="423"/>
      <c r="K16" s="290"/>
    </row>
    <row r="17" spans="2:11" s="1" customFormat="1" ht="15" customHeight="1">
      <c r="B17" s="293"/>
      <c r="C17" s="294"/>
      <c r="D17" s="423" t="s">
        <v>2025</v>
      </c>
      <c r="E17" s="423"/>
      <c r="F17" s="423"/>
      <c r="G17" s="423"/>
      <c r="H17" s="423"/>
      <c r="I17" s="423"/>
      <c r="J17" s="423"/>
      <c r="K17" s="290"/>
    </row>
    <row r="18" spans="2:11" s="1" customFormat="1" ht="15" customHeight="1">
      <c r="B18" s="293"/>
      <c r="C18" s="294"/>
      <c r="D18" s="294"/>
      <c r="E18" s="296" t="s">
        <v>88</v>
      </c>
      <c r="F18" s="423" t="s">
        <v>2026</v>
      </c>
      <c r="G18" s="423"/>
      <c r="H18" s="423"/>
      <c r="I18" s="423"/>
      <c r="J18" s="423"/>
      <c r="K18" s="290"/>
    </row>
    <row r="19" spans="2:11" s="1" customFormat="1" ht="15" customHeight="1">
      <c r="B19" s="293"/>
      <c r="C19" s="294"/>
      <c r="D19" s="294"/>
      <c r="E19" s="296" t="s">
        <v>2027</v>
      </c>
      <c r="F19" s="423" t="s">
        <v>2028</v>
      </c>
      <c r="G19" s="423"/>
      <c r="H19" s="423"/>
      <c r="I19" s="423"/>
      <c r="J19" s="423"/>
      <c r="K19" s="290"/>
    </row>
    <row r="20" spans="2:11" s="1" customFormat="1" ht="15" customHeight="1">
      <c r="B20" s="293"/>
      <c r="C20" s="294"/>
      <c r="D20" s="294"/>
      <c r="E20" s="296" t="s">
        <v>2029</v>
      </c>
      <c r="F20" s="423" t="s">
        <v>2030</v>
      </c>
      <c r="G20" s="423"/>
      <c r="H20" s="423"/>
      <c r="I20" s="423"/>
      <c r="J20" s="423"/>
      <c r="K20" s="290"/>
    </row>
    <row r="21" spans="2:11" s="1" customFormat="1" ht="15" customHeight="1">
      <c r="B21" s="293"/>
      <c r="C21" s="294"/>
      <c r="D21" s="294"/>
      <c r="E21" s="296" t="s">
        <v>116</v>
      </c>
      <c r="F21" s="423" t="s">
        <v>117</v>
      </c>
      <c r="G21" s="423"/>
      <c r="H21" s="423"/>
      <c r="I21" s="423"/>
      <c r="J21" s="423"/>
      <c r="K21" s="290"/>
    </row>
    <row r="22" spans="2:11" s="1" customFormat="1" ht="15" customHeight="1">
      <c r="B22" s="293"/>
      <c r="C22" s="294"/>
      <c r="D22" s="294"/>
      <c r="E22" s="296" t="s">
        <v>2031</v>
      </c>
      <c r="F22" s="423" t="s">
        <v>2032</v>
      </c>
      <c r="G22" s="423"/>
      <c r="H22" s="423"/>
      <c r="I22" s="423"/>
      <c r="J22" s="423"/>
      <c r="K22" s="290"/>
    </row>
    <row r="23" spans="2:11" s="1" customFormat="1" ht="15" customHeight="1">
      <c r="B23" s="293"/>
      <c r="C23" s="294"/>
      <c r="D23" s="294"/>
      <c r="E23" s="296" t="s">
        <v>93</v>
      </c>
      <c r="F23" s="423" t="s">
        <v>2033</v>
      </c>
      <c r="G23" s="423"/>
      <c r="H23" s="423"/>
      <c r="I23" s="423"/>
      <c r="J23" s="423"/>
      <c r="K23" s="290"/>
    </row>
    <row r="24" spans="2:11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pans="2:11" s="1" customFormat="1" ht="15" customHeight="1">
      <c r="B25" s="293"/>
      <c r="C25" s="423" t="s">
        <v>2034</v>
      </c>
      <c r="D25" s="423"/>
      <c r="E25" s="423"/>
      <c r="F25" s="423"/>
      <c r="G25" s="423"/>
      <c r="H25" s="423"/>
      <c r="I25" s="423"/>
      <c r="J25" s="423"/>
      <c r="K25" s="290"/>
    </row>
    <row r="26" spans="2:11" s="1" customFormat="1" ht="15" customHeight="1">
      <c r="B26" s="293"/>
      <c r="C26" s="423" t="s">
        <v>2035</v>
      </c>
      <c r="D26" s="423"/>
      <c r="E26" s="423"/>
      <c r="F26" s="423"/>
      <c r="G26" s="423"/>
      <c r="H26" s="423"/>
      <c r="I26" s="423"/>
      <c r="J26" s="423"/>
      <c r="K26" s="290"/>
    </row>
    <row r="27" spans="2:11" s="1" customFormat="1" ht="15" customHeight="1">
      <c r="B27" s="293"/>
      <c r="C27" s="292"/>
      <c r="D27" s="423" t="s">
        <v>2036</v>
      </c>
      <c r="E27" s="423"/>
      <c r="F27" s="423"/>
      <c r="G27" s="423"/>
      <c r="H27" s="423"/>
      <c r="I27" s="423"/>
      <c r="J27" s="423"/>
      <c r="K27" s="290"/>
    </row>
    <row r="28" spans="2:11" s="1" customFormat="1" ht="15" customHeight="1">
      <c r="B28" s="293"/>
      <c r="C28" s="294"/>
      <c r="D28" s="423" t="s">
        <v>2037</v>
      </c>
      <c r="E28" s="423"/>
      <c r="F28" s="423"/>
      <c r="G28" s="423"/>
      <c r="H28" s="423"/>
      <c r="I28" s="423"/>
      <c r="J28" s="423"/>
      <c r="K28" s="290"/>
    </row>
    <row r="29" spans="2:11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pans="2:11" s="1" customFormat="1" ht="15" customHeight="1">
      <c r="B30" s="293"/>
      <c r="C30" s="294"/>
      <c r="D30" s="423" t="s">
        <v>2038</v>
      </c>
      <c r="E30" s="423"/>
      <c r="F30" s="423"/>
      <c r="G30" s="423"/>
      <c r="H30" s="423"/>
      <c r="I30" s="423"/>
      <c r="J30" s="423"/>
      <c r="K30" s="290"/>
    </row>
    <row r="31" spans="2:11" s="1" customFormat="1" ht="15" customHeight="1">
      <c r="B31" s="293"/>
      <c r="C31" s="294"/>
      <c r="D31" s="423" t="s">
        <v>2039</v>
      </c>
      <c r="E31" s="423"/>
      <c r="F31" s="423"/>
      <c r="G31" s="423"/>
      <c r="H31" s="423"/>
      <c r="I31" s="423"/>
      <c r="J31" s="423"/>
      <c r="K31" s="290"/>
    </row>
    <row r="32" spans="2:11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pans="2:11" s="1" customFormat="1" ht="15" customHeight="1">
      <c r="B33" s="293"/>
      <c r="C33" s="294"/>
      <c r="D33" s="423" t="s">
        <v>2040</v>
      </c>
      <c r="E33" s="423"/>
      <c r="F33" s="423"/>
      <c r="G33" s="423"/>
      <c r="H33" s="423"/>
      <c r="I33" s="423"/>
      <c r="J33" s="423"/>
      <c r="K33" s="290"/>
    </row>
    <row r="34" spans="2:11" s="1" customFormat="1" ht="15" customHeight="1">
      <c r="B34" s="293"/>
      <c r="C34" s="294"/>
      <c r="D34" s="423" t="s">
        <v>2041</v>
      </c>
      <c r="E34" s="423"/>
      <c r="F34" s="423"/>
      <c r="G34" s="423"/>
      <c r="H34" s="423"/>
      <c r="I34" s="423"/>
      <c r="J34" s="423"/>
      <c r="K34" s="290"/>
    </row>
    <row r="35" spans="2:11" s="1" customFormat="1" ht="15" customHeight="1">
      <c r="B35" s="293"/>
      <c r="C35" s="294"/>
      <c r="D35" s="423" t="s">
        <v>2042</v>
      </c>
      <c r="E35" s="423"/>
      <c r="F35" s="423"/>
      <c r="G35" s="423"/>
      <c r="H35" s="423"/>
      <c r="I35" s="423"/>
      <c r="J35" s="423"/>
      <c r="K35" s="290"/>
    </row>
    <row r="36" spans="2:11" s="1" customFormat="1" ht="15" customHeight="1">
      <c r="B36" s="293"/>
      <c r="C36" s="294"/>
      <c r="D36" s="292"/>
      <c r="E36" s="295" t="s">
        <v>207</v>
      </c>
      <c r="F36" s="292"/>
      <c r="G36" s="423" t="s">
        <v>2043</v>
      </c>
      <c r="H36" s="423"/>
      <c r="I36" s="423"/>
      <c r="J36" s="423"/>
      <c r="K36" s="290"/>
    </row>
    <row r="37" spans="2:11" s="1" customFormat="1" ht="30.75" customHeight="1">
      <c r="B37" s="293"/>
      <c r="C37" s="294"/>
      <c r="D37" s="292"/>
      <c r="E37" s="295" t="s">
        <v>2044</v>
      </c>
      <c r="F37" s="292"/>
      <c r="G37" s="423" t="s">
        <v>2045</v>
      </c>
      <c r="H37" s="423"/>
      <c r="I37" s="423"/>
      <c r="J37" s="423"/>
      <c r="K37" s="290"/>
    </row>
    <row r="38" spans="2:11" s="1" customFormat="1" ht="15" customHeight="1">
      <c r="B38" s="293"/>
      <c r="C38" s="294"/>
      <c r="D38" s="292"/>
      <c r="E38" s="295" t="s">
        <v>63</v>
      </c>
      <c r="F38" s="292"/>
      <c r="G38" s="423" t="s">
        <v>2046</v>
      </c>
      <c r="H38" s="423"/>
      <c r="I38" s="423"/>
      <c r="J38" s="423"/>
      <c r="K38" s="290"/>
    </row>
    <row r="39" spans="2:11" s="1" customFormat="1" ht="15" customHeight="1">
      <c r="B39" s="293"/>
      <c r="C39" s="294"/>
      <c r="D39" s="292"/>
      <c r="E39" s="295" t="s">
        <v>64</v>
      </c>
      <c r="F39" s="292"/>
      <c r="G39" s="423" t="s">
        <v>2047</v>
      </c>
      <c r="H39" s="423"/>
      <c r="I39" s="423"/>
      <c r="J39" s="423"/>
      <c r="K39" s="290"/>
    </row>
    <row r="40" spans="2:11" s="1" customFormat="1" ht="15" customHeight="1">
      <c r="B40" s="293"/>
      <c r="C40" s="294"/>
      <c r="D40" s="292"/>
      <c r="E40" s="295" t="s">
        <v>208</v>
      </c>
      <c r="F40" s="292"/>
      <c r="G40" s="423" t="s">
        <v>2048</v>
      </c>
      <c r="H40" s="423"/>
      <c r="I40" s="423"/>
      <c r="J40" s="423"/>
      <c r="K40" s="290"/>
    </row>
    <row r="41" spans="2:11" s="1" customFormat="1" ht="15" customHeight="1">
      <c r="B41" s="293"/>
      <c r="C41" s="294"/>
      <c r="D41" s="292"/>
      <c r="E41" s="295" t="s">
        <v>209</v>
      </c>
      <c r="F41" s="292"/>
      <c r="G41" s="423" t="s">
        <v>2049</v>
      </c>
      <c r="H41" s="423"/>
      <c r="I41" s="423"/>
      <c r="J41" s="423"/>
      <c r="K41" s="290"/>
    </row>
    <row r="42" spans="2:11" s="1" customFormat="1" ht="15" customHeight="1">
      <c r="B42" s="293"/>
      <c r="C42" s="294"/>
      <c r="D42" s="292"/>
      <c r="E42" s="295" t="s">
        <v>2050</v>
      </c>
      <c r="F42" s="292"/>
      <c r="G42" s="423" t="s">
        <v>2051</v>
      </c>
      <c r="H42" s="423"/>
      <c r="I42" s="423"/>
      <c r="J42" s="423"/>
      <c r="K42" s="290"/>
    </row>
    <row r="43" spans="2:11" s="1" customFormat="1" ht="15" customHeight="1">
      <c r="B43" s="293"/>
      <c r="C43" s="294"/>
      <c r="D43" s="292"/>
      <c r="E43" s="295"/>
      <c r="F43" s="292"/>
      <c r="G43" s="423" t="s">
        <v>2052</v>
      </c>
      <c r="H43" s="423"/>
      <c r="I43" s="423"/>
      <c r="J43" s="423"/>
      <c r="K43" s="290"/>
    </row>
    <row r="44" spans="2:11" s="1" customFormat="1" ht="15" customHeight="1">
      <c r="B44" s="293"/>
      <c r="C44" s="294"/>
      <c r="D44" s="292"/>
      <c r="E44" s="295" t="s">
        <v>2053</v>
      </c>
      <c r="F44" s="292"/>
      <c r="G44" s="423" t="s">
        <v>2054</v>
      </c>
      <c r="H44" s="423"/>
      <c r="I44" s="423"/>
      <c r="J44" s="423"/>
      <c r="K44" s="290"/>
    </row>
    <row r="45" spans="2:11" s="1" customFormat="1" ht="15" customHeight="1">
      <c r="B45" s="293"/>
      <c r="C45" s="294"/>
      <c r="D45" s="292"/>
      <c r="E45" s="295" t="s">
        <v>211</v>
      </c>
      <c r="F45" s="292"/>
      <c r="G45" s="423" t="s">
        <v>2055</v>
      </c>
      <c r="H45" s="423"/>
      <c r="I45" s="423"/>
      <c r="J45" s="423"/>
      <c r="K45" s="290"/>
    </row>
    <row r="46" spans="2:11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pans="2:11" s="1" customFormat="1" ht="15" customHeight="1">
      <c r="B47" s="293"/>
      <c r="C47" s="294"/>
      <c r="D47" s="423" t="s">
        <v>2056</v>
      </c>
      <c r="E47" s="423"/>
      <c r="F47" s="423"/>
      <c r="G47" s="423"/>
      <c r="H47" s="423"/>
      <c r="I47" s="423"/>
      <c r="J47" s="423"/>
      <c r="K47" s="290"/>
    </row>
    <row r="48" spans="2:11" s="1" customFormat="1" ht="15" customHeight="1">
      <c r="B48" s="293"/>
      <c r="C48" s="294"/>
      <c r="D48" s="294"/>
      <c r="E48" s="423" t="s">
        <v>2057</v>
      </c>
      <c r="F48" s="423"/>
      <c r="G48" s="423"/>
      <c r="H48" s="423"/>
      <c r="I48" s="423"/>
      <c r="J48" s="423"/>
      <c r="K48" s="290"/>
    </row>
    <row r="49" spans="2:11" s="1" customFormat="1" ht="15" customHeight="1">
      <c r="B49" s="293"/>
      <c r="C49" s="294"/>
      <c r="D49" s="294"/>
      <c r="E49" s="423" t="s">
        <v>2058</v>
      </c>
      <c r="F49" s="423"/>
      <c r="G49" s="423"/>
      <c r="H49" s="423"/>
      <c r="I49" s="423"/>
      <c r="J49" s="423"/>
      <c r="K49" s="290"/>
    </row>
    <row r="50" spans="2:11" s="1" customFormat="1" ht="15" customHeight="1">
      <c r="B50" s="293"/>
      <c r="C50" s="294"/>
      <c r="D50" s="294"/>
      <c r="E50" s="423" t="s">
        <v>2059</v>
      </c>
      <c r="F50" s="423"/>
      <c r="G50" s="423"/>
      <c r="H50" s="423"/>
      <c r="I50" s="423"/>
      <c r="J50" s="423"/>
      <c r="K50" s="290"/>
    </row>
    <row r="51" spans="2:11" s="1" customFormat="1" ht="15" customHeight="1">
      <c r="B51" s="293"/>
      <c r="C51" s="294"/>
      <c r="D51" s="423" t="s">
        <v>2060</v>
      </c>
      <c r="E51" s="423"/>
      <c r="F51" s="423"/>
      <c r="G51" s="423"/>
      <c r="H51" s="423"/>
      <c r="I51" s="423"/>
      <c r="J51" s="423"/>
      <c r="K51" s="290"/>
    </row>
    <row r="52" spans="2:11" s="1" customFormat="1" ht="25.5" customHeight="1">
      <c r="B52" s="289"/>
      <c r="C52" s="425" t="s">
        <v>2061</v>
      </c>
      <c r="D52" s="425"/>
      <c r="E52" s="425"/>
      <c r="F52" s="425"/>
      <c r="G52" s="425"/>
      <c r="H52" s="425"/>
      <c r="I52" s="425"/>
      <c r="J52" s="425"/>
      <c r="K52" s="290"/>
    </row>
    <row r="53" spans="2:11" s="1" customFormat="1" ht="5.25" customHeight="1">
      <c r="B53" s="289"/>
      <c r="C53" s="291"/>
      <c r="D53" s="291"/>
      <c r="E53" s="291"/>
      <c r="F53" s="291"/>
      <c r="G53" s="291"/>
      <c r="H53" s="291"/>
      <c r="I53" s="291"/>
      <c r="J53" s="291"/>
      <c r="K53" s="290"/>
    </row>
    <row r="54" spans="2:11" s="1" customFormat="1" ht="15" customHeight="1">
      <c r="B54" s="289"/>
      <c r="C54" s="423" t="s">
        <v>2062</v>
      </c>
      <c r="D54" s="423"/>
      <c r="E54" s="423"/>
      <c r="F54" s="423"/>
      <c r="G54" s="423"/>
      <c r="H54" s="423"/>
      <c r="I54" s="423"/>
      <c r="J54" s="423"/>
      <c r="K54" s="290"/>
    </row>
    <row r="55" spans="2:11" s="1" customFormat="1" ht="15" customHeight="1">
      <c r="B55" s="289"/>
      <c r="C55" s="423" t="s">
        <v>2063</v>
      </c>
      <c r="D55" s="423"/>
      <c r="E55" s="423"/>
      <c r="F55" s="423"/>
      <c r="G55" s="423"/>
      <c r="H55" s="423"/>
      <c r="I55" s="423"/>
      <c r="J55" s="423"/>
      <c r="K55" s="290"/>
    </row>
    <row r="56" spans="2:11" s="1" customFormat="1" ht="12.75" customHeight="1">
      <c r="B56" s="289"/>
      <c r="C56" s="292"/>
      <c r="D56" s="292"/>
      <c r="E56" s="292"/>
      <c r="F56" s="292"/>
      <c r="G56" s="292"/>
      <c r="H56" s="292"/>
      <c r="I56" s="292"/>
      <c r="J56" s="292"/>
      <c r="K56" s="290"/>
    </row>
    <row r="57" spans="2:11" s="1" customFormat="1" ht="15" customHeight="1">
      <c r="B57" s="289"/>
      <c r="C57" s="423" t="s">
        <v>2064</v>
      </c>
      <c r="D57" s="423"/>
      <c r="E57" s="423"/>
      <c r="F57" s="423"/>
      <c r="G57" s="423"/>
      <c r="H57" s="423"/>
      <c r="I57" s="423"/>
      <c r="J57" s="423"/>
      <c r="K57" s="290"/>
    </row>
    <row r="58" spans="2:11" s="1" customFormat="1" ht="15" customHeight="1">
      <c r="B58" s="289"/>
      <c r="C58" s="294"/>
      <c r="D58" s="423" t="s">
        <v>2065</v>
      </c>
      <c r="E58" s="423"/>
      <c r="F58" s="423"/>
      <c r="G58" s="423"/>
      <c r="H58" s="423"/>
      <c r="I58" s="423"/>
      <c r="J58" s="423"/>
      <c r="K58" s="290"/>
    </row>
    <row r="59" spans="2:11" s="1" customFormat="1" ht="15" customHeight="1">
      <c r="B59" s="289"/>
      <c r="C59" s="294"/>
      <c r="D59" s="423" t="s">
        <v>2066</v>
      </c>
      <c r="E59" s="423"/>
      <c r="F59" s="423"/>
      <c r="G59" s="423"/>
      <c r="H59" s="423"/>
      <c r="I59" s="423"/>
      <c r="J59" s="423"/>
      <c r="K59" s="290"/>
    </row>
    <row r="60" spans="2:11" s="1" customFormat="1" ht="15" customHeight="1">
      <c r="B60" s="289"/>
      <c r="C60" s="294"/>
      <c r="D60" s="423" t="s">
        <v>2067</v>
      </c>
      <c r="E60" s="423"/>
      <c r="F60" s="423"/>
      <c r="G60" s="423"/>
      <c r="H60" s="423"/>
      <c r="I60" s="423"/>
      <c r="J60" s="423"/>
      <c r="K60" s="290"/>
    </row>
    <row r="61" spans="2:11" s="1" customFormat="1" ht="15" customHeight="1">
      <c r="B61" s="289"/>
      <c r="C61" s="294"/>
      <c r="D61" s="423" t="s">
        <v>2068</v>
      </c>
      <c r="E61" s="423"/>
      <c r="F61" s="423"/>
      <c r="G61" s="423"/>
      <c r="H61" s="423"/>
      <c r="I61" s="423"/>
      <c r="J61" s="423"/>
      <c r="K61" s="290"/>
    </row>
    <row r="62" spans="2:11" s="1" customFormat="1" ht="15" customHeight="1">
      <c r="B62" s="289"/>
      <c r="C62" s="294"/>
      <c r="D62" s="427" t="s">
        <v>2069</v>
      </c>
      <c r="E62" s="427"/>
      <c r="F62" s="427"/>
      <c r="G62" s="427"/>
      <c r="H62" s="427"/>
      <c r="I62" s="427"/>
      <c r="J62" s="427"/>
      <c r="K62" s="290"/>
    </row>
    <row r="63" spans="2:11" s="1" customFormat="1" ht="15" customHeight="1">
      <c r="B63" s="289"/>
      <c r="C63" s="294"/>
      <c r="D63" s="423" t="s">
        <v>2070</v>
      </c>
      <c r="E63" s="423"/>
      <c r="F63" s="423"/>
      <c r="G63" s="423"/>
      <c r="H63" s="423"/>
      <c r="I63" s="423"/>
      <c r="J63" s="423"/>
      <c r="K63" s="290"/>
    </row>
    <row r="64" spans="2:11" s="1" customFormat="1" ht="12.75" customHeight="1">
      <c r="B64" s="289"/>
      <c r="C64" s="294"/>
      <c r="D64" s="294"/>
      <c r="E64" s="297"/>
      <c r="F64" s="294"/>
      <c r="G64" s="294"/>
      <c r="H64" s="294"/>
      <c r="I64" s="294"/>
      <c r="J64" s="294"/>
      <c r="K64" s="290"/>
    </row>
    <row r="65" spans="2:11" s="1" customFormat="1" ht="15" customHeight="1">
      <c r="B65" s="289"/>
      <c r="C65" s="294"/>
      <c r="D65" s="423" t="s">
        <v>2071</v>
      </c>
      <c r="E65" s="423"/>
      <c r="F65" s="423"/>
      <c r="G65" s="423"/>
      <c r="H65" s="423"/>
      <c r="I65" s="423"/>
      <c r="J65" s="423"/>
      <c r="K65" s="290"/>
    </row>
    <row r="66" spans="2:11" s="1" customFormat="1" ht="15" customHeight="1">
      <c r="B66" s="289"/>
      <c r="C66" s="294"/>
      <c r="D66" s="427" t="s">
        <v>2072</v>
      </c>
      <c r="E66" s="427"/>
      <c r="F66" s="427"/>
      <c r="G66" s="427"/>
      <c r="H66" s="427"/>
      <c r="I66" s="427"/>
      <c r="J66" s="427"/>
      <c r="K66" s="290"/>
    </row>
    <row r="67" spans="2:11" s="1" customFormat="1" ht="15" customHeight="1">
      <c r="B67" s="289"/>
      <c r="C67" s="294"/>
      <c r="D67" s="423" t="s">
        <v>2073</v>
      </c>
      <c r="E67" s="423"/>
      <c r="F67" s="423"/>
      <c r="G67" s="423"/>
      <c r="H67" s="423"/>
      <c r="I67" s="423"/>
      <c r="J67" s="423"/>
      <c r="K67" s="290"/>
    </row>
    <row r="68" spans="2:11" s="1" customFormat="1" ht="15" customHeight="1">
      <c r="B68" s="289"/>
      <c r="C68" s="294"/>
      <c r="D68" s="423" t="s">
        <v>2074</v>
      </c>
      <c r="E68" s="423"/>
      <c r="F68" s="423"/>
      <c r="G68" s="423"/>
      <c r="H68" s="423"/>
      <c r="I68" s="423"/>
      <c r="J68" s="423"/>
      <c r="K68" s="290"/>
    </row>
    <row r="69" spans="2:11" s="1" customFormat="1" ht="15" customHeight="1">
      <c r="B69" s="289"/>
      <c r="C69" s="294"/>
      <c r="D69" s="423" t="s">
        <v>2075</v>
      </c>
      <c r="E69" s="423"/>
      <c r="F69" s="423"/>
      <c r="G69" s="423"/>
      <c r="H69" s="423"/>
      <c r="I69" s="423"/>
      <c r="J69" s="423"/>
      <c r="K69" s="290"/>
    </row>
    <row r="70" spans="2:11" s="1" customFormat="1" ht="15" customHeight="1">
      <c r="B70" s="289"/>
      <c r="C70" s="294"/>
      <c r="D70" s="423" t="s">
        <v>2076</v>
      </c>
      <c r="E70" s="423"/>
      <c r="F70" s="423"/>
      <c r="G70" s="423"/>
      <c r="H70" s="423"/>
      <c r="I70" s="423"/>
      <c r="J70" s="423"/>
      <c r="K70" s="290"/>
    </row>
    <row r="71" spans="2:1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pans="2:11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pans="2:11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pans="2:11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pans="2:11" s="1" customFormat="1" ht="45" customHeight="1">
      <c r="B75" s="306"/>
      <c r="C75" s="426" t="s">
        <v>2077</v>
      </c>
      <c r="D75" s="426"/>
      <c r="E75" s="426"/>
      <c r="F75" s="426"/>
      <c r="G75" s="426"/>
      <c r="H75" s="426"/>
      <c r="I75" s="426"/>
      <c r="J75" s="426"/>
      <c r="K75" s="307"/>
    </row>
    <row r="76" spans="2:11" s="1" customFormat="1" ht="17.25" customHeight="1">
      <c r="B76" s="306"/>
      <c r="C76" s="308" t="s">
        <v>2078</v>
      </c>
      <c r="D76" s="308"/>
      <c r="E76" s="308"/>
      <c r="F76" s="308" t="s">
        <v>2079</v>
      </c>
      <c r="G76" s="309"/>
      <c r="H76" s="308" t="s">
        <v>64</v>
      </c>
      <c r="I76" s="308" t="s">
        <v>67</v>
      </c>
      <c r="J76" s="308" t="s">
        <v>2080</v>
      </c>
      <c r="K76" s="307"/>
    </row>
    <row r="77" spans="2:11" s="1" customFormat="1" ht="17.25" customHeight="1">
      <c r="B77" s="306"/>
      <c r="C77" s="310" t="s">
        <v>2081</v>
      </c>
      <c r="D77" s="310"/>
      <c r="E77" s="310"/>
      <c r="F77" s="311" t="s">
        <v>2082</v>
      </c>
      <c r="G77" s="312"/>
      <c r="H77" s="310"/>
      <c r="I77" s="310"/>
      <c r="J77" s="310" t="s">
        <v>2083</v>
      </c>
      <c r="K77" s="307"/>
    </row>
    <row r="78" spans="2:11" s="1" customFormat="1" ht="5.25" customHeight="1">
      <c r="B78" s="306"/>
      <c r="C78" s="313"/>
      <c r="D78" s="313"/>
      <c r="E78" s="313"/>
      <c r="F78" s="313"/>
      <c r="G78" s="314"/>
      <c r="H78" s="313"/>
      <c r="I78" s="313"/>
      <c r="J78" s="313"/>
      <c r="K78" s="307"/>
    </row>
    <row r="79" spans="2:11" s="1" customFormat="1" ht="15" customHeight="1">
      <c r="B79" s="306"/>
      <c r="C79" s="295" t="s">
        <v>63</v>
      </c>
      <c r="D79" s="315"/>
      <c r="E79" s="315"/>
      <c r="F79" s="316" t="s">
        <v>2084</v>
      </c>
      <c r="G79" s="317"/>
      <c r="H79" s="295" t="s">
        <v>2085</v>
      </c>
      <c r="I79" s="295" t="s">
        <v>2086</v>
      </c>
      <c r="J79" s="295">
        <v>20</v>
      </c>
      <c r="K79" s="307"/>
    </row>
    <row r="80" spans="2:11" s="1" customFormat="1" ht="15" customHeight="1">
      <c r="B80" s="306"/>
      <c r="C80" s="295" t="s">
        <v>2087</v>
      </c>
      <c r="D80" s="295"/>
      <c r="E80" s="295"/>
      <c r="F80" s="316" t="s">
        <v>2084</v>
      </c>
      <c r="G80" s="317"/>
      <c r="H80" s="295" t="s">
        <v>2088</v>
      </c>
      <c r="I80" s="295" t="s">
        <v>2086</v>
      </c>
      <c r="J80" s="295">
        <v>120</v>
      </c>
      <c r="K80" s="307"/>
    </row>
    <row r="81" spans="2:11" s="1" customFormat="1" ht="15" customHeight="1">
      <c r="B81" s="318"/>
      <c r="C81" s="295" t="s">
        <v>2089</v>
      </c>
      <c r="D81" s="295"/>
      <c r="E81" s="295"/>
      <c r="F81" s="316" t="s">
        <v>2090</v>
      </c>
      <c r="G81" s="317"/>
      <c r="H81" s="295" t="s">
        <v>2091</v>
      </c>
      <c r="I81" s="295" t="s">
        <v>2086</v>
      </c>
      <c r="J81" s="295">
        <v>50</v>
      </c>
      <c r="K81" s="307"/>
    </row>
    <row r="82" spans="2:11" s="1" customFormat="1" ht="15" customHeight="1">
      <c r="B82" s="318"/>
      <c r="C82" s="295" t="s">
        <v>2092</v>
      </c>
      <c r="D82" s="295"/>
      <c r="E82" s="295"/>
      <c r="F82" s="316" t="s">
        <v>2084</v>
      </c>
      <c r="G82" s="317"/>
      <c r="H82" s="295" t="s">
        <v>2093</v>
      </c>
      <c r="I82" s="295" t="s">
        <v>2094</v>
      </c>
      <c r="J82" s="295"/>
      <c r="K82" s="307"/>
    </row>
    <row r="83" spans="2:11" s="1" customFormat="1" ht="15" customHeight="1">
      <c r="B83" s="318"/>
      <c r="C83" s="319" t="s">
        <v>2095</v>
      </c>
      <c r="D83" s="319"/>
      <c r="E83" s="319"/>
      <c r="F83" s="320" t="s">
        <v>2090</v>
      </c>
      <c r="G83" s="319"/>
      <c r="H83" s="319" t="s">
        <v>2096</v>
      </c>
      <c r="I83" s="319" t="s">
        <v>2086</v>
      </c>
      <c r="J83" s="319">
        <v>15</v>
      </c>
      <c r="K83" s="307"/>
    </row>
    <row r="84" spans="2:11" s="1" customFormat="1" ht="15" customHeight="1">
      <c r="B84" s="318"/>
      <c r="C84" s="319" t="s">
        <v>2097</v>
      </c>
      <c r="D84" s="319"/>
      <c r="E84" s="319"/>
      <c r="F84" s="320" t="s">
        <v>2090</v>
      </c>
      <c r="G84" s="319"/>
      <c r="H84" s="319" t="s">
        <v>2098</v>
      </c>
      <c r="I84" s="319" t="s">
        <v>2086</v>
      </c>
      <c r="J84" s="319">
        <v>15</v>
      </c>
      <c r="K84" s="307"/>
    </row>
    <row r="85" spans="2:11" s="1" customFormat="1" ht="15" customHeight="1">
      <c r="B85" s="318"/>
      <c r="C85" s="319" t="s">
        <v>2099</v>
      </c>
      <c r="D85" s="319"/>
      <c r="E85" s="319"/>
      <c r="F85" s="320" t="s">
        <v>2090</v>
      </c>
      <c r="G85" s="319"/>
      <c r="H85" s="319" t="s">
        <v>2100</v>
      </c>
      <c r="I85" s="319" t="s">
        <v>2086</v>
      </c>
      <c r="J85" s="319">
        <v>20</v>
      </c>
      <c r="K85" s="307"/>
    </row>
    <row r="86" spans="2:11" s="1" customFormat="1" ht="15" customHeight="1">
      <c r="B86" s="318"/>
      <c r="C86" s="319" t="s">
        <v>2101</v>
      </c>
      <c r="D86" s="319"/>
      <c r="E86" s="319"/>
      <c r="F86" s="320" t="s">
        <v>2090</v>
      </c>
      <c r="G86" s="319"/>
      <c r="H86" s="319" t="s">
        <v>2102</v>
      </c>
      <c r="I86" s="319" t="s">
        <v>2086</v>
      </c>
      <c r="J86" s="319">
        <v>20</v>
      </c>
      <c r="K86" s="307"/>
    </row>
    <row r="87" spans="2:11" s="1" customFormat="1" ht="15" customHeight="1">
      <c r="B87" s="318"/>
      <c r="C87" s="295" t="s">
        <v>2103</v>
      </c>
      <c r="D87" s="295"/>
      <c r="E87" s="295"/>
      <c r="F87" s="316" t="s">
        <v>2090</v>
      </c>
      <c r="G87" s="317"/>
      <c r="H87" s="295" t="s">
        <v>2104</v>
      </c>
      <c r="I87" s="295" t="s">
        <v>2086</v>
      </c>
      <c r="J87" s="295">
        <v>50</v>
      </c>
      <c r="K87" s="307"/>
    </row>
    <row r="88" spans="2:11" s="1" customFormat="1" ht="15" customHeight="1">
      <c r="B88" s="318"/>
      <c r="C88" s="295" t="s">
        <v>2105</v>
      </c>
      <c r="D88" s="295"/>
      <c r="E88" s="295"/>
      <c r="F88" s="316" t="s">
        <v>2090</v>
      </c>
      <c r="G88" s="317"/>
      <c r="H88" s="295" t="s">
        <v>2106</v>
      </c>
      <c r="I88" s="295" t="s">
        <v>2086</v>
      </c>
      <c r="J88" s="295">
        <v>20</v>
      </c>
      <c r="K88" s="307"/>
    </row>
    <row r="89" spans="2:11" s="1" customFormat="1" ht="15" customHeight="1">
      <c r="B89" s="318"/>
      <c r="C89" s="295" t="s">
        <v>2107</v>
      </c>
      <c r="D89" s="295"/>
      <c r="E89" s="295"/>
      <c r="F89" s="316" t="s">
        <v>2090</v>
      </c>
      <c r="G89" s="317"/>
      <c r="H89" s="295" t="s">
        <v>2108</v>
      </c>
      <c r="I89" s="295" t="s">
        <v>2086</v>
      </c>
      <c r="J89" s="295">
        <v>20</v>
      </c>
      <c r="K89" s="307"/>
    </row>
    <row r="90" spans="2:11" s="1" customFormat="1" ht="15" customHeight="1">
      <c r="B90" s="318"/>
      <c r="C90" s="295" t="s">
        <v>2109</v>
      </c>
      <c r="D90" s="295"/>
      <c r="E90" s="295"/>
      <c r="F90" s="316" t="s">
        <v>2090</v>
      </c>
      <c r="G90" s="317"/>
      <c r="H90" s="295" t="s">
        <v>2110</v>
      </c>
      <c r="I90" s="295" t="s">
        <v>2086</v>
      </c>
      <c r="J90" s="295">
        <v>50</v>
      </c>
      <c r="K90" s="307"/>
    </row>
    <row r="91" spans="2:11" s="1" customFormat="1" ht="15" customHeight="1">
      <c r="B91" s="318"/>
      <c r="C91" s="295" t="s">
        <v>2111</v>
      </c>
      <c r="D91" s="295"/>
      <c r="E91" s="295"/>
      <c r="F91" s="316" t="s">
        <v>2090</v>
      </c>
      <c r="G91" s="317"/>
      <c r="H91" s="295" t="s">
        <v>2111</v>
      </c>
      <c r="I91" s="295" t="s">
        <v>2086</v>
      </c>
      <c r="J91" s="295">
        <v>50</v>
      </c>
      <c r="K91" s="307"/>
    </row>
    <row r="92" spans="2:11" s="1" customFormat="1" ht="15" customHeight="1">
      <c r="B92" s="318"/>
      <c r="C92" s="295" t="s">
        <v>2112</v>
      </c>
      <c r="D92" s="295"/>
      <c r="E92" s="295"/>
      <c r="F92" s="316" t="s">
        <v>2090</v>
      </c>
      <c r="G92" s="317"/>
      <c r="H92" s="295" t="s">
        <v>2113</v>
      </c>
      <c r="I92" s="295" t="s">
        <v>2086</v>
      </c>
      <c r="J92" s="295">
        <v>255</v>
      </c>
      <c r="K92" s="307"/>
    </row>
    <row r="93" spans="2:11" s="1" customFormat="1" ht="15" customHeight="1">
      <c r="B93" s="318"/>
      <c r="C93" s="295" t="s">
        <v>2114</v>
      </c>
      <c r="D93" s="295"/>
      <c r="E93" s="295"/>
      <c r="F93" s="316" t="s">
        <v>2084</v>
      </c>
      <c r="G93" s="317"/>
      <c r="H93" s="295" t="s">
        <v>2115</v>
      </c>
      <c r="I93" s="295" t="s">
        <v>2116</v>
      </c>
      <c r="J93" s="295"/>
      <c r="K93" s="307"/>
    </row>
    <row r="94" spans="2:11" s="1" customFormat="1" ht="15" customHeight="1">
      <c r="B94" s="318"/>
      <c r="C94" s="295" t="s">
        <v>2117</v>
      </c>
      <c r="D94" s="295"/>
      <c r="E94" s="295"/>
      <c r="F94" s="316" t="s">
        <v>2084</v>
      </c>
      <c r="G94" s="317"/>
      <c r="H94" s="295" t="s">
        <v>2118</v>
      </c>
      <c r="I94" s="295" t="s">
        <v>2119</v>
      </c>
      <c r="J94" s="295"/>
      <c r="K94" s="307"/>
    </row>
    <row r="95" spans="2:11" s="1" customFormat="1" ht="15" customHeight="1">
      <c r="B95" s="318"/>
      <c r="C95" s="295" t="s">
        <v>2120</v>
      </c>
      <c r="D95" s="295"/>
      <c r="E95" s="295"/>
      <c r="F95" s="316" t="s">
        <v>2084</v>
      </c>
      <c r="G95" s="317"/>
      <c r="H95" s="295" t="s">
        <v>2120</v>
      </c>
      <c r="I95" s="295" t="s">
        <v>2119</v>
      </c>
      <c r="J95" s="295"/>
      <c r="K95" s="307"/>
    </row>
    <row r="96" spans="2:11" s="1" customFormat="1" ht="15" customHeight="1">
      <c r="B96" s="318"/>
      <c r="C96" s="295" t="s">
        <v>48</v>
      </c>
      <c r="D96" s="295"/>
      <c r="E96" s="295"/>
      <c r="F96" s="316" t="s">
        <v>2084</v>
      </c>
      <c r="G96" s="317"/>
      <c r="H96" s="295" t="s">
        <v>2121</v>
      </c>
      <c r="I96" s="295" t="s">
        <v>2119</v>
      </c>
      <c r="J96" s="295"/>
      <c r="K96" s="307"/>
    </row>
    <row r="97" spans="2:11" s="1" customFormat="1" ht="15" customHeight="1">
      <c r="B97" s="318"/>
      <c r="C97" s="295" t="s">
        <v>58</v>
      </c>
      <c r="D97" s="295"/>
      <c r="E97" s="295"/>
      <c r="F97" s="316" t="s">
        <v>2084</v>
      </c>
      <c r="G97" s="317"/>
      <c r="H97" s="295" t="s">
        <v>2122</v>
      </c>
      <c r="I97" s="295" t="s">
        <v>2119</v>
      </c>
      <c r="J97" s="295"/>
      <c r="K97" s="307"/>
    </row>
    <row r="98" spans="2:11" s="1" customFormat="1" ht="15" customHeight="1">
      <c r="B98" s="321"/>
      <c r="C98" s="322"/>
      <c r="D98" s="322"/>
      <c r="E98" s="322"/>
      <c r="F98" s="322"/>
      <c r="G98" s="322"/>
      <c r="H98" s="322"/>
      <c r="I98" s="322"/>
      <c r="J98" s="322"/>
      <c r="K98" s="323"/>
    </row>
    <row r="99" spans="2:11" s="1" customFormat="1" ht="18.75" customHeight="1">
      <c r="B99" s="324"/>
      <c r="C99" s="325"/>
      <c r="D99" s="325"/>
      <c r="E99" s="325"/>
      <c r="F99" s="325"/>
      <c r="G99" s="325"/>
      <c r="H99" s="325"/>
      <c r="I99" s="325"/>
      <c r="J99" s="325"/>
      <c r="K99" s="324"/>
    </row>
    <row r="100" spans="2:11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pans="2:1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pans="2:11" s="1" customFormat="1" ht="45" customHeight="1">
      <c r="B102" s="306"/>
      <c r="C102" s="426" t="s">
        <v>2123</v>
      </c>
      <c r="D102" s="426"/>
      <c r="E102" s="426"/>
      <c r="F102" s="426"/>
      <c r="G102" s="426"/>
      <c r="H102" s="426"/>
      <c r="I102" s="426"/>
      <c r="J102" s="426"/>
      <c r="K102" s="307"/>
    </row>
    <row r="103" spans="2:11" s="1" customFormat="1" ht="17.25" customHeight="1">
      <c r="B103" s="306"/>
      <c r="C103" s="308" t="s">
        <v>2078</v>
      </c>
      <c r="D103" s="308"/>
      <c r="E103" s="308"/>
      <c r="F103" s="308" t="s">
        <v>2079</v>
      </c>
      <c r="G103" s="309"/>
      <c r="H103" s="308" t="s">
        <v>64</v>
      </c>
      <c r="I103" s="308" t="s">
        <v>67</v>
      </c>
      <c r="J103" s="308" t="s">
        <v>2080</v>
      </c>
      <c r="K103" s="307"/>
    </row>
    <row r="104" spans="2:11" s="1" customFormat="1" ht="17.25" customHeight="1">
      <c r="B104" s="306"/>
      <c r="C104" s="310" t="s">
        <v>2081</v>
      </c>
      <c r="D104" s="310"/>
      <c r="E104" s="310"/>
      <c r="F104" s="311" t="s">
        <v>2082</v>
      </c>
      <c r="G104" s="312"/>
      <c r="H104" s="310"/>
      <c r="I104" s="310"/>
      <c r="J104" s="310" t="s">
        <v>2083</v>
      </c>
      <c r="K104" s="307"/>
    </row>
    <row r="105" spans="2:11" s="1" customFormat="1" ht="5.25" customHeight="1">
      <c r="B105" s="306"/>
      <c r="C105" s="308"/>
      <c r="D105" s="308"/>
      <c r="E105" s="308"/>
      <c r="F105" s="308"/>
      <c r="G105" s="326"/>
      <c r="H105" s="308"/>
      <c r="I105" s="308"/>
      <c r="J105" s="308"/>
      <c r="K105" s="307"/>
    </row>
    <row r="106" spans="2:11" s="1" customFormat="1" ht="15" customHeight="1">
      <c r="B106" s="306"/>
      <c r="C106" s="295" t="s">
        <v>63</v>
      </c>
      <c r="D106" s="315"/>
      <c r="E106" s="315"/>
      <c r="F106" s="316" t="s">
        <v>2084</v>
      </c>
      <c r="G106" s="295"/>
      <c r="H106" s="295" t="s">
        <v>2124</v>
      </c>
      <c r="I106" s="295" t="s">
        <v>2086</v>
      </c>
      <c r="J106" s="295">
        <v>20</v>
      </c>
      <c r="K106" s="307"/>
    </row>
    <row r="107" spans="2:11" s="1" customFormat="1" ht="15" customHeight="1">
      <c r="B107" s="306"/>
      <c r="C107" s="295" t="s">
        <v>2087</v>
      </c>
      <c r="D107" s="295"/>
      <c r="E107" s="295"/>
      <c r="F107" s="316" t="s">
        <v>2084</v>
      </c>
      <c r="G107" s="295"/>
      <c r="H107" s="295" t="s">
        <v>2124</v>
      </c>
      <c r="I107" s="295" t="s">
        <v>2086</v>
      </c>
      <c r="J107" s="295">
        <v>120</v>
      </c>
      <c r="K107" s="307"/>
    </row>
    <row r="108" spans="2:11" s="1" customFormat="1" ht="15" customHeight="1">
      <c r="B108" s="318"/>
      <c r="C108" s="295" t="s">
        <v>2089</v>
      </c>
      <c r="D108" s="295"/>
      <c r="E108" s="295"/>
      <c r="F108" s="316" t="s">
        <v>2090</v>
      </c>
      <c r="G108" s="295"/>
      <c r="H108" s="295" t="s">
        <v>2124</v>
      </c>
      <c r="I108" s="295" t="s">
        <v>2086</v>
      </c>
      <c r="J108" s="295">
        <v>50</v>
      </c>
      <c r="K108" s="307"/>
    </row>
    <row r="109" spans="2:11" s="1" customFormat="1" ht="15" customHeight="1">
      <c r="B109" s="318"/>
      <c r="C109" s="295" t="s">
        <v>2092</v>
      </c>
      <c r="D109" s="295"/>
      <c r="E109" s="295"/>
      <c r="F109" s="316" t="s">
        <v>2084</v>
      </c>
      <c r="G109" s="295"/>
      <c r="H109" s="295" t="s">
        <v>2124</v>
      </c>
      <c r="I109" s="295" t="s">
        <v>2094</v>
      </c>
      <c r="J109" s="295"/>
      <c r="K109" s="307"/>
    </row>
    <row r="110" spans="2:11" s="1" customFormat="1" ht="15" customHeight="1">
      <c r="B110" s="318"/>
      <c r="C110" s="295" t="s">
        <v>2103</v>
      </c>
      <c r="D110" s="295"/>
      <c r="E110" s="295"/>
      <c r="F110" s="316" t="s">
        <v>2090</v>
      </c>
      <c r="G110" s="295"/>
      <c r="H110" s="295" t="s">
        <v>2124</v>
      </c>
      <c r="I110" s="295" t="s">
        <v>2086</v>
      </c>
      <c r="J110" s="295">
        <v>50</v>
      </c>
      <c r="K110" s="307"/>
    </row>
    <row r="111" spans="2:11" s="1" customFormat="1" ht="15" customHeight="1">
      <c r="B111" s="318"/>
      <c r="C111" s="295" t="s">
        <v>2111</v>
      </c>
      <c r="D111" s="295"/>
      <c r="E111" s="295"/>
      <c r="F111" s="316" t="s">
        <v>2090</v>
      </c>
      <c r="G111" s="295"/>
      <c r="H111" s="295" t="s">
        <v>2124</v>
      </c>
      <c r="I111" s="295" t="s">
        <v>2086</v>
      </c>
      <c r="J111" s="295">
        <v>50</v>
      </c>
      <c r="K111" s="307"/>
    </row>
    <row r="112" spans="2:11" s="1" customFormat="1" ht="15" customHeight="1">
      <c r="B112" s="318"/>
      <c r="C112" s="295" t="s">
        <v>2109</v>
      </c>
      <c r="D112" s="295"/>
      <c r="E112" s="295"/>
      <c r="F112" s="316" t="s">
        <v>2090</v>
      </c>
      <c r="G112" s="295"/>
      <c r="H112" s="295" t="s">
        <v>2124</v>
      </c>
      <c r="I112" s="295" t="s">
        <v>2086</v>
      </c>
      <c r="J112" s="295">
        <v>50</v>
      </c>
      <c r="K112" s="307"/>
    </row>
    <row r="113" spans="2:11" s="1" customFormat="1" ht="15" customHeight="1">
      <c r="B113" s="318"/>
      <c r="C113" s="295" t="s">
        <v>63</v>
      </c>
      <c r="D113" s="295"/>
      <c r="E113" s="295"/>
      <c r="F113" s="316" t="s">
        <v>2084</v>
      </c>
      <c r="G113" s="295"/>
      <c r="H113" s="295" t="s">
        <v>2125</v>
      </c>
      <c r="I113" s="295" t="s">
        <v>2086</v>
      </c>
      <c r="J113" s="295">
        <v>20</v>
      </c>
      <c r="K113" s="307"/>
    </row>
    <row r="114" spans="2:11" s="1" customFormat="1" ht="15" customHeight="1">
      <c r="B114" s="318"/>
      <c r="C114" s="295" t="s">
        <v>2126</v>
      </c>
      <c r="D114" s="295"/>
      <c r="E114" s="295"/>
      <c r="F114" s="316" t="s">
        <v>2084</v>
      </c>
      <c r="G114" s="295"/>
      <c r="H114" s="295" t="s">
        <v>2127</v>
      </c>
      <c r="I114" s="295" t="s">
        <v>2086</v>
      </c>
      <c r="J114" s="295">
        <v>120</v>
      </c>
      <c r="K114" s="307"/>
    </row>
    <row r="115" spans="2:11" s="1" customFormat="1" ht="15" customHeight="1">
      <c r="B115" s="318"/>
      <c r="C115" s="295" t="s">
        <v>48</v>
      </c>
      <c r="D115" s="295"/>
      <c r="E115" s="295"/>
      <c r="F115" s="316" t="s">
        <v>2084</v>
      </c>
      <c r="G115" s="295"/>
      <c r="H115" s="295" t="s">
        <v>2128</v>
      </c>
      <c r="I115" s="295" t="s">
        <v>2119</v>
      </c>
      <c r="J115" s="295"/>
      <c r="K115" s="307"/>
    </row>
    <row r="116" spans="2:11" s="1" customFormat="1" ht="15" customHeight="1">
      <c r="B116" s="318"/>
      <c r="C116" s="295" t="s">
        <v>58</v>
      </c>
      <c r="D116" s="295"/>
      <c r="E116" s="295"/>
      <c r="F116" s="316" t="s">
        <v>2084</v>
      </c>
      <c r="G116" s="295"/>
      <c r="H116" s="295" t="s">
        <v>2129</v>
      </c>
      <c r="I116" s="295" t="s">
        <v>2119</v>
      </c>
      <c r="J116" s="295"/>
      <c r="K116" s="307"/>
    </row>
    <row r="117" spans="2:11" s="1" customFormat="1" ht="15" customHeight="1">
      <c r="B117" s="318"/>
      <c r="C117" s="295" t="s">
        <v>67</v>
      </c>
      <c r="D117" s="295"/>
      <c r="E117" s="295"/>
      <c r="F117" s="316" t="s">
        <v>2084</v>
      </c>
      <c r="G117" s="295"/>
      <c r="H117" s="295" t="s">
        <v>2130</v>
      </c>
      <c r="I117" s="295" t="s">
        <v>2131</v>
      </c>
      <c r="J117" s="295"/>
      <c r="K117" s="307"/>
    </row>
    <row r="118" spans="2:11" s="1" customFormat="1" ht="15" customHeight="1">
      <c r="B118" s="321"/>
      <c r="C118" s="327"/>
      <c r="D118" s="327"/>
      <c r="E118" s="327"/>
      <c r="F118" s="327"/>
      <c r="G118" s="327"/>
      <c r="H118" s="327"/>
      <c r="I118" s="327"/>
      <c r="J118" s="327"/>
      <c r="K118" s="323"/>
    </row>
    <row r="119" spans="2:11" s="1" customFormat="1" ht="18.75" customHeight="1">
      <c r="B119" s="328"/>
      <c r="C119" s="329"/>
      <c r="D119" s="329"/>
      <c r="E119" s="329"/>
      <c r="F119" s="330"/>
      <c r="G119" s="329"/>
      <c r="H119" s="329"/>
      <c r="I119" s="329"/>
      <c r="J119" s="329"/>
      <c r="K119" s="328"/>
    </row>
    <row r="120" spans="2:11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pans="2:1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pans="2:11" s="1" customFormat="1" ht="45" customHeight="1">
      <c r="B122" s="334"/>
      <c r="C122" s="424" t="s">
        <v>2132</v>
      </c>
      <c r="D122" s="424"/>
      <c r="E122" s="424"/>
      <c r="F122" s="424"/>
      <c r="G122" s="424"/>
      <c r="H122" s="424"/>
      <c r="I122" s="424"/>
      <c r="J122" s="424"/>
      <c r="K122" s="335"/>
    </row>
    <row r="123" spans="2:11" s="1" customFormat="1" ht="17.25" customHeight="1">
      <c r="B123" s="336"/>
      <c r="C123" s="308" t="s">
        <v>2078</v>
      </c>
      <c r="D123" s="308"/>
      <c r="E123" s="308"/>
      <c r="F123" s="308" t="s">
        <v>2079</v>
      </c>
      <c r="G123" s="309"/>
      <c r="H123" s="308" t="s">
        <v>64</v>
      </c>
      <c r="I123" s="308" t="s">
        <v>67</v>
      </c>
      <c r="J123" s="308" t="s">
        <v>2080</v>
      </c>
      <c r="K123" s="337"/>
    </row>
    <row r="124" spans="2:11" s="1" customFormat="1" ht="17.25" customHeight="1">
      <c r="B124" s="336"/>
      <c r="C124" s="310" t="s">
        <v>2081</v>
      </c>
      <c r="D124" s="310"/>
      <c r="E124" s="310"/>
      <c r="F124" s="311" t="s">
        <v>2082</v>
      </c>
      <c r="G124" s="312"/>
      <c r="H124" s="310"/>
      <c r="I124" s="310"/>
      <c r="J124" s="310" t="s">
        <v>2083</v>
      </c>
      <c r="K124" s="337"/>
    </row>
    <row r="125" spans="2:11" s="1" customFormat="1" ht="5.25" customHeight="1">
      <c r="B125" s="338"/>
      <c r="C125" s="313"/>
      <c r="D125" s="313"/>
      <c r="E125" s="313"/>
      <c r="F125" s="313"/>
      <c r="G125" s="339"/>
      <c r="H125" s="313"/>
      <c r="I125" s="313"/>
      <c r="J125" s="313"/>
      <c r="K125" s="340"/>
    </row>
    <row r="126" spans="2:11" s="1" customFormat="1" ht="15" customHeight="1">
      <c r="B126" s="338"/>
      <c r="C126" s="295" t="s">
        <v>2087</v>
      </c>
      <c r="D126" s="315"/>
      <c r="E126" s="315"/>
      <c r="F126" s="316" t="s">
        <v>2084</v>
      </c>
      <c r="G126" s="295"/>
      <c r="H126" s="295" t="s">
        <v>2124</v>
      </c>
      <c r="I126" s="295" t="s">
        <v>2086</v>
      </c>
      <c r="J126" s="295">
        <v>120</v>
      </c>
      <c r="K126" s="341"/>
    </row>
    <row r="127" spans="2:11" s="1" customFormat="1" ht="15" customHeight="1">
      <c r="B127" s="338"/>
      <c r="C127" s="295" t="s">
        <v>2133</v>
      </c>
      <c r="D127" s="295"/>
      <c r="E127" s="295"/>
      <c r="F127" s="316" t="s">
        <v>2084</v>
      </c>
      <c r="G127" s="295"/>
      <c r="H127" s="295" t="s">
        <v>2134</v>
      </c>
      <c r="I127" s="295" t="s">
        <v>2086</v>
      </c>
      <c r="J127" s="295" t="s">
        <v>2135</v>
      </c>
      <c r="K127" s="341"/>
    </row>
    <row r="128" spans="2:11" s="1" customFormat="1" ht="15" customHeight="1">
      <c r="B128" s="338"/>
      <c r="C128" s="295" t="s">
        <v>93</v>
      </c>
      <c r="D128" s="295"/>
      <c r="E128" s="295"/>
      <c r="F128" s="316" t="s">
        <v>2084</v>
      </c>
      <c r="G128" s="295"/>
      <c r="H128" s="295" t="s">
        <v>2136</v>
      </c>
      <c r="I128" s="295" t="s">
        <v>2086</v>
      </c>
      <c r="J128" s="295" t="s">
        <v>2135</v>
      </c>
      <c r="K128" s="341"/>
    </row>
    <row r="129" spans="2:11" s="1" customFormat="1" ht="15" customHeight="1">
      <c r="B129" s="338"/>
      <c r="C129" s="295" t="s">
        <v>2095</v>
      </c>
      <c r="D129" s="295"/>
      <c r="E129" s="295"/>
      <c r="F129" s="316" t="s">
        <v>2090</v>
      </c>
      <c r="G129" s="295"/>
      <c r="H129" s="295" t="s">
        <v>2096</v>
      </c>
      <c r="I129" s="295" t="s">
        <v>2086</v>
      </c>
      <c r="J129" s="295">
        <v>15</v>
      </c>
      <c r="K129" s="341"/>
    </row>
    <row r="130" spans="2:11" s="1" customFormat="1" ht="15" customHeight="1">
      <c r="B130" s="338"/>
      <c r="C130" s="319" t="s">
        <v>2097</v>
      </c>
      <c r="D130" s="319"/>
      <c r="E130" s="319"/>
      <c r="F130" s="320" t="s">
        <v>2090</v>
      </c>
      <c r="G130" s="319"/>
      <c r="H130" s="319" t="s">
        <v>2098</v>
      </c>
      <c r="I130" s="319" t="s">
        <v>2086</v>
      </c>
      <c r="J130" s="319">
        <v>15</v>
      </c>
      <c r="K130" s="341"/>
    </row>
    <row r="131" spans="2:11" s="1" customFormat="1" ht="15" customHeight="1">
      <c r="B131" s="338"/>
      <c r="C131" s="319" t="s">
        <v>2099</v>
      </c>
      <c r="D131" s="319"/>
      <c r="E131" s="319"/>
      <c r="F131" s="320" t="s">
        <v>2090</v>
      </c>
      <c r="G131" s="319"/>
      <c r="H131" s="319" t="s">
        <v>2100</v>
      </c>
      <c r="I131" s="319" t="s">
        <v>2086</v>
      </c>
      <c r="J131" s="319">
        <v>20</v>
      </c>
      <c r="K131" s="341"/>
    </row>
    <row r="132" spans="2:11" s="1" customFormat="1" ht="15" customHeight="1">
      <c r="B132" s="338"/>
      <c r="C132" s="319" t="s">
        <v>2101</v>
      </c>
      <c r="D132" s="319"/>
      <c r="E132" s="319"/>
      <c r="F132" s="320" t="s">
        <v>2090</v>
      </c>
      <c r="G132" s="319"/>
      <c r="H132" s="319" t="s">
        <v>2102</v>
      </c>
      <c r="I132" s="319" t="s">
        <v>2086</v>
      </c>
      <c r="J132" s="319">
        <v>20</v>
      </c>
      <c r="K132" s="341"/>
    </row>
    <row r="133" spans="2:11" s="1" customFormat="1" ht="15" customHeight="1">
      <c r="B133" s="338"/>
      <c r="C133" s="295" t="s">
        <v>2089</v>
      </c>
      <c r="D133" s="295"/>
      <c r="E133" s="295"/>
      <c r="F133" s="316" t="s">
        <v>2090</v>
      </c>
      <c r="G133" s="295"/>
      <c r="H133" s="295" t="s">
        <v>2124</v>
      </c>
      <c r="I133" s="295" t="s">
        <v>2086</v>
      </c>
      <c r="J133" s="295">
        <v>50</v>
      </c>
      <c r="K133" s="341"/>
    </row>
    <row r="134" spans="2:11" s="1" customFormat="1" ht="15" customHeight="1">
      <c r="B134" s="338"/>
      <c r="C134" s="295" t="s">
        <v>2103</v>
      </c>
      <c r="D134" s="295"/>
      <c r="E134" s="295"/>
      <c r="F134" s="316" t="s">
        <v>2090</v>
      </c>
      <c r="G134" s="295"/>
      <c r="H134" s="295" t="s">
        <v>2124</v>
      </c>
      <c r="I134" s="295" t="s">
        <v>2086</v>
      </c>
      <c r="J134" s="295">
        <v>50</v>
      </c>
      <c r="K134" s="341"/>
    </row>
    <row r="135" spans="2:11" s="1" customFormat="1" ht="15" customHeight="1">
      <c r="B135" s="338"/>
      <c r="C135" s="295" t="s">
        <v>2109</v>
      </c>
      <c r="D135" s="295"/>
      <c r="E135" s="295"/>
      <c r="F135" s="316" t="s">
        <v>2090</v>
      </c>
      <c r="G135" s="295"/>
      <c r="H135" s="295" t="s">
        <v>2124</v>
      </c>
      <c r="I135" s="295" t="s">
        <v>2086</v>
      </c>
      <c r="J135" s="295">
        <v>50</v>
      </c>
      <c r="K135" s="341"/>
    </row>
    <row r="136" spans="2:11" s="1" customFormat="1" ht="15" customHeight="1">
      <c r="B136" s="338"/>
      <c r="C136" s="295" t="s">
        <v>2111</v>
      </c>
      <c r="D136" s="295"/>
      <c r="E136" s="295"/>
      <c r="F136" s="316" t="s">
        <v>2090</v>
      </c>
      <c r="G136" s="295"/>
      <c r="H136" s="295" t="s">
        <v>2124</v>
      </c>
      <c r="I136" s="295" t="s">
        <v>2086</v>
      </c>
      <c r="J136" s="295">
        <v>50</v>
      </c>
      <c r="K136" s="341"/>
    </row>
    <row r="137" spans="2:11" s="1" customFormat="1" ht="15" customHeight="1">
      <c r="B137" s="338"/>
      <c r="C137" s="295" t="s">
        <v>2112</v>
      </c>
      <c r="D137" s="295"/>
      <c r="E137" s="295"/>
      <c r="F137" s="316" t="s">
        <v>2090</v>
      </c>
      <c r="G137" s="295"/>
      <c r="H137" s="295" t="s">
        <v>2137</v>
      </c>
      <c r="I137" s="295" t="s">
        <v>2086</v>
      </c>
      <c r="J137" s="295">
        <v>255</v>
      </c>
      <c r="K137" s="341"/>
    </row>
    <row r="138" spans="2:11" s="1" customFormat="1" ht="15" customHeight="1">
      <c r="B138" s="338"/>
      <c r="C138" s="295" t="s">
        <v>2114</v>
      </c>
      <c r="D138" s="295"/>
      <c r="E138" s="295"/>
      <c r="F138" s="316" t="s">
        <v>2084</v>
      </c>
      <c r="G138" s="295"/>
      <c r="H138" s="295" t="s">
        <v>2138</v>
      </c>
      <c r="I138" s="295" t="s">
        <v>2116</v>
      </c>
      <c r="J138" s="295"/>
      <c r="K138" s="341"/>
    </row>
    <row r="139" spans="2:11" s="1" customFormat="1" ht="15" customHeight="1">
      <c r="B139" s="338"/>
      <c r="C139" s="295" t="s">
        <v>2117</v>
      </c>
      <c r="D139" s="295"/>
      <c r="E139" s="295"/>
      <c r="F139" s="316" t="s">
        <v>2084</v>
      </c>
      <c r="G139" s="295"/>
      <c r="H139" s="295" t="s">
        <v>2139</v>
      </c>
      <c r="I139" s="295" t="s">
        <v>2119</v>
      </c>
      <c r="J139" s="295"/>
      <c r="K139" s="341"/>
    </row>
    <row r="140" spans="2:11" s="1" customFormat="1" ht="15" customHeight="1">
      <c r="B140" s="338"/>
      <c r="C140" s="295" t="s">
        <v>2120</v>
      </c>
      <c r="D140" s="295"/>
      <c r="E140" s="295"/>
      <c r="F140" s="316" t="s">
        <v>2084</v>
      </c>
      <c r="G140" s="295"/>
      <c r="H140" s="295" t="s">
        <v>2120</v>
      </c>
      <c r="I140" s="295" t="s">
        <v>2119</v>
      </c>
      <c r="J140" s="295"/>
      <c r="K140" s="341"/>
    </row>
    <row r="141" spans="2:11" s="1" customFormat="1" ht="15" customHeight="1">
      <c r="B141" s="338"/>
      <c r="C141" s="295" t="s">
        <v>48</v>
      </c>
      <c r="D141" s="295"/>
      <c r="E141" s="295"/>
      <c r="F141" s="316" t="s">
        <v>2084</v>
      </c>
      <c r="G141" s="295"/>
      <c r="H141" s="295" t="s">
        <v>2140</v>
      </c>
      <c r="I141" s="295" t="s">
        <v>2119</v>
      </c>
      <c r="J141" s="295"/>
      <c r="K141" s="341"/>
    </row>
    <row r="142" spans="2:11" s="1" customFormat="1" ht="15" customHeight="1">
      <c r="B142" s="338"/>
      <c r="C142" s="295" t="s">
        <v>2141</v>
      </c>
      <c r="D142" s="295"/>
      <c r="E142" s="295"/>
      <c r="F142" s="316" t="s">
        <v>2084</v>
      </c>
      <c r="G142" s="295"/>
      <c r="H142" s="295" t="s">
        <v>2142</v>
      </c>
      <c r="I142" s="295" t="s">
        <v>2119</v>
      </c>
      <c r="J142" s="295"/>
      <c r="K142" s="341"/>
    </row>
    <row r="143" spans="2:11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pans="2:11" s="1" customFormat="1" ht="18.75" customHeight="1">
      <c r="B144" s="329"/>
      <c r="C144" s="329"/>
      <c r="D144" s="329"/>
      <c r="E144" s="329"/>
      <c r="F144" s="330"/>
      <c r="G144" s="329"/>
      <c r="H144" s="329"/>
      <c r="I144" s="329"/>
      <c r="J144" s="329"/>
      <c r="K144" s="329"/>
    </row>
    <row r="145" spans="2:11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pans="2:11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pans="2:11" s="1" customFormat="1" ht="45" customHeight="1">
      <c r="B147" s="306"/>
      <c r="C147" s="426" t="s">
        <v>2143</v>
      </c>
      <c r="D147" s="426"/>
      <c r="E147" s="426"/>
      <c r="F147" s="426"/>
      <c r="G147" s="426"/>
      <c r="H147" s="426"/>
      <c r="I147" s="426"/>
      <c r="J147" s="426"/>
      <c r="K147" s="307"/>
    </row>
    <row r="148" spans="2:11" s="1" customFormat="1" ht="17.25" customHeight="1">
      <c r="B148" s="306"/>
      <c r="C148" s="308" t="s">
        <v>2078</v>
      </c>
      <c r="D148" s="308"/>
      <c r="E148" s="308"/>
      <c r="F148" s="308" t="s">
        <v>2079</v>
      </c>
      <c r="G148" s="309"/>
      <c r="H148" s="308" t="s">
        <v>64</v>
      </c>
      <c r="I148" s="308" t="s">
        <v>67</v>
      </c>
      <c r="J148" s="308" t="s">
        <v>2080</v>
      </c>
      <c r="K148" s="307"/>
    </row>
    <row r="149" spans="2:11" s="1" customFormat="1" ht="17.25" customHeight="1">
      <c r="B149" s="306"/>
      <c r="C149" s="310" t="s">
        <v>2081</v>
      </c>
      <c r="D149" s="310"/>
      <c r="E149" s="310"/>
      <c r="F149" s="311" t="s">
        <v>2082</v>
      </c>
      <c r="G149" s="312"/>
      <c r="H149" s="310"/>
      <c r="I149" s="310"/>
      <c r="J149" s="310" t="s">
        <v>2083</v>
      </c>
      <c r="K149" s="307"/>
    </row>
    <row r="150" spans="2:11" s="1" customFormat="1" ht="5.25" customHeight="1">
      <c r="B150" s="318"/>
      <c r="C150" s="313"/>
      <c r="D150" s="313"/>
      <c r="E150" s="313"/>
      <c r="F150" s="313"/>
      <c r="G150" s="314"/>
      <c r="H150" s="313"/>
      <c r="I150" s="313"/>
      <c r="J150" s="313"/>
      <c r="K150" s="341"/>
    </row>
    <row r="151" spans="2:11" s="1" customFormat="1" ht="15" customHeight="1">
      <c r="B151" s="318"/>
      <c r="C151" s="345" t="s">
        <v>2087</v>
      </c>
      <c r="D151" s="295"/>
      <c r="E151" s="295"/>
      <c r="F151" s="346" t="s">
        <v>2084</v>
      </c>
      <c r="G151" s="295"/>
      <c r="H151" s="345" t="s">
        <v>2124</v>
      </c>
      <c r="I151" s="345" t="s">
        <v>2086</v>
      </c>
      <c r="J151" s="345">
        <v>120</v>
      </c>
      <c r="K151" s="341"/>
    </row>
    <row r="152" spans="2:11" s="1" customFormat="1" ht="15" customHeight="1">
      <c r="B152" s="318"/>
      <c r="C152" s="345" t="s">
        <v>2133</v>
      </c>
      <c r="D152" s="295"/>
      <c r="E152" s="295"/>
      <c r="F152" s="346" t="s">
        <v>2084</v>
      </c>
      <c r="G152" s="295"/>
      <c r="H152" s="345" t="s">
        <v>2144</v>
      </c>
      <c r="I152" s="345" t="s">
        <v>2086</v>
      </c>
      <c r="J152" s="345" t="s">
        <v>2135</v>
      </c>
      <c r="K152" s="341"/>
    </row>
    <row r="153" spans="2:11" s="1" customFormat="1" ht="15" customHeight="1">
      <c r="B153" s="318"/>
      <c r="C153" s="345" t="s">
        <v>93</v>
      </c>
      <c r="D153" s="295"/>
      <c r="E153" s="295"/>
      <c r="F153" s="346" t="s">
        <v>2084</v>
      </c>
      <c r="G153" s="295"/>
      <c r="H153" s="345" t="s">
        <v>2145</v>
      </c>
      <c r="I153" s="345" t="s">
        <v>2086</v>
      </c>
      <c r="J153" s="345" t="s">
        <v>2135</v>
      </c>
      <c r="K153" s="341"/>
    </row>
    <row r="154" spans="2:11" s="1" customFormat="1" ht="15" customHeight="1">
      <c r="B154" s="318"/>
      <c r="C154" s="345" t="s">
        <v>2089</v>
      </c>
      <c r="D154" s="295"/>
      <c r="E154" s="295"/>
      <c r="F154" s="346" t="s">
        <v>2090</v>
      </c>
      <c r="G154" s="295"/>
      <c r="H154" s="345" t="s">
        <v>2124</v>
      </c>
      <c r="I154" s="345" t="s">
        <v>2086</v>
      </c>
      <c r="J154" s="345">
        <v>50</v>
      </c>
      <c r="K154" s="341"/>
    </row>
    <row r="155" spans="2:11" s="1" customFormat="1" ht="15" customHeight="1">
      <c r="B155" s="318"/>
      <c r="C155" s="345" t="s">
        <v>2092</v>
      </c>
      <c r="D155" s="295"/>
      <c r="E155" s="295"/>
      <c r="F155" s="346" t="s">
        <v>2084</v>
      </c>
      <c r="G155" s="295"/>
      <c r="H155" s="345" t="s">
        <v>2124</v>
      </c>
      <c r="I155" s="345" t="s">
        <v>2094</v>
      </c>
      <c r="J155" s="345"/>
      <c r="K155" s="341"/>
    </row>
    <row r="156" spans="2:11" s="1" customFormat="1" ht="15" customHeight="1">
      <c r="B156" s="318"/>
      <c r="C156" s="345" t="s">
        <v>2103</v>
      </c>
      <c r="D156" s="295"/>
      <c r="E156" s="295"/>
      <c r="F156" s="346" t="s">
        <v>2090</v>
      </c>
      <c r="G156" s="295"/>
      <c r="H156" s="345" t="s">
        <v>2124</v>
      </c>
      <c r="I156" s="345" t="s">
        <v>2086</v>
      </c>
      <c r="J156" s="345">
        <v>50</v>
      </c>
      <c r="K156" s="341"/>
    </row>
    <row r="157" spans="2:11" s="1" customFormat="1" ht="15" customHeight="1">
      <c r="B157" s="318"/>
      <c r="C157" s="345" t="s">
        <v>2111</v>
      </c>
      <c r="D157" s="295"/>
      <c r="E157" s="295"/>
      <c r="F157" s="346" t="s">
        <v>2090</v>
      </c>
      <c r="G157" s="295"/>
      <c r="H157" s="345" t="s">
        <v>2124</v>
      </c>
      <c r="I157" s="345" t="s">
        <v>2086</v>
      </c>
      <c r="J157" s="345">
        <v>50</v>
      </c>
      <c r="K157" s="341"/>
    </row>
    <row r="158" spans="2:11" s="1" customFormat="1" ht="15" customHeight="1">
      <c r="B158" s="318"/>
      <c r="C158" s="345" t="s">
        <v>2109</v>
      </c>
      <c r="D158" s="295"/>
      <c r="E158" s="295"/>
      <c r="F158" s="346" t="s">
        <v>2090</v>
      </c>
      <c r="G158" s="295"/>
      <c r="H158" s="345" t="s">
        <v>2124</v>
      </c>
      <c r="I158" s="345" t="s">
        <v>2086</v>
      </c>
      <c r="J158" s="345">
        <v>50</v>
      </c>
      <c r="K158" s="341"/>
    </row>
    <row r="159" spans="2:11" s="1" customFormat="1" ht="15" customHeight="1">
      <c r="B159" s="318"/>
      <c r="C159" s="345" t="s">
        <v>190</v>
      </c>
      <c r="D159" s="295"/>
      <c r="E159" s="295"/>
      <c r="F159" s="346" t="s">
        <v>2084</v>
      </c>
      <c r="G159" s="295"/>
      <c r="H159" s="345" t="s">
        <v>2146</v>
      </c>
      <c r="I159" s="345" t="s">
        <v>2086</v>
      </c>
      <c r="J159" s="345" t="s">
        <v>2147</v>
      </c>
      <c r="K159" s="341"/>
    </row>
    <row r="160" spans="2:11" s="1" customFormat="1" ht="15" customHeight="1">
      <c r="B160" s="318"/>
      <c r="C160" s="345" t="s">
        <v>2148</v>
      </c>
      <c r="D160" s="295"/>
      <c r="E160" s="295"/>
      <c r="F160" s="346" t="s">
        <v>2084</v>
      </c>
      <c r="G160" s="295"/>
      <c r="H160" s="345" t="s">
        <v>2149</v>
      </c>
      <c r="I160" s="345" t="s">
        <v>2119</v>
      </c>
      <c r="J160" s="345"/>
      <c r="K160" s="341"/>
    </row>
    <row r="161" spans="2:11" s="1" customFormat="1" ht="15" customHeight="1">
      <c r="B161" s="347"/>
      <c r="C161" s="327"/>
      <c r="D161" s="327"/>
      <c r="E161" s="327"/>
      <c r="F161" s="327"/>
      <c r="G161" s="327"/>
      <c r="H161" s="327"/>
      <c r="I161" s="327"/>
      <c r="J161" s="327"/>
      <c r="K161" s="348"/>
    </row>
    <row r="162" spans="2:11" s="1" customFormat="1" ht="18.75" customHeight="1">
      <c r="B162" s="329"/>
      <c r="C162" s="339"/>
      <c r="D162" s="339"/>
      <c r="E162" s="339"/>
      <c r="F162" s="349"/>
      <c r="G162" s="339"/>
      <c r="H162" s="339"/>
      <c r="I162" s="339"/>
      <c r="J162" s="339"/>
      <c r="K162" s="329"/>
    </row>
    <row r="163" spans="2:11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pans="2:11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pans="2:11" s="1" customFormat="1" ht="45" customHeight="1">
      <c r="B165" s="287"/>
      <c r="C165" s="424" t="s">
        <v>2150</v>
      </c>
      <c r="D165" s="424"/>
      <c r="E165" s="424"/>
      <c r="F165" s="424"/>
      <c r="G165" s="424"/>
      <c r="H165" s="424"/>
      <c r="I165" s="424"/>
      <c r="J165" s="424"/>
      <c r="K165" s="288"/>
    </row>
    <row r="166" spans="2:11" s="1" customFormat="1" ht="17.25" customHeight="1">
      <c r="B166" s="287"/>
      <c r="C166" s="308" t="s">
        <v>2078</v>
      </c>
      <c r="D166" s="308"/>
      <c r="E166" s="308"/>
      <c r="F166" s="308" t="s">
        <v>2079</v>
      </c>
      <c r="G166" s="350"/>
      <c r="H166" s="351" t="s">
        <v>64</v>
      </c>
      <c r="I166" s="351" t="s">
        <v>67</v>
      </c>
      <c r="J166" s="308" t="s">
        <v>2080</v>
      </c>
      <c r="K166" s="288"/>
    </row>
    <row r="167" spans="2:11" s="1" customFormat="1" ht="17.25" customHeight="1">
      <c r="B167" s="289"/>
      <c r="C167" s="310" t="s">
        <v>2081</v>
      </c>
      <c r="D167" s="310"/>
      <c r="E167" s="310"/>
      <c r="F167" s="311" t="s">
        <v>2082</v>
      </c>
      <c r="G167" s="352"/>
      <c r="H167" s="353"/>
      <c r="I167" s="353"/>
      <c r="J167" s="310" t="s">
        <v>2083</v>
      </c>
      <c r="K167" s="290"/>
    </row>
    <row r="168" spans="2:11" s="1" customFormat="1" ht="5.25" customHeight="1">
      <c r="B168" s="318"/>
      <c r="C168" s="313"/>
      <c r="D168" s="313"/>
      <c r="E168" s="313"/>
      <c r="F168" s="313"/>
      <c r="G168" s="314"/>
      <c r="H168" s="313"/>
      <c r="I168" s="313"/>
      <c r="J168" s="313"/>
      <c r="K168" s="341"/>
    </row>
    <row r="169" spans="2:11" s="1" customFormat="1" ht="15" customHeight="1">
      <c r="B169" s="318"/>
      <c r="C169" s="295" t="s">
        <v>2087</v>
      </c>
      <c r="D169" s="295"/>
      <c r="E169" s="295"/>
      <c r="F169" s="316" t="s">
        <v>2084</v>
      </c>
      <c r="G169" s="295"/>
      <c r="H169" s="295" t="s">
        <v>2124</v>
      </c>
      <c r="I169" s="295" t="s">
        <v>2086</v>
      </c>
      <c r="J169" s="295">
        <v>120</v>
      </c>
      <c r="K169" s="341"/>
    </row>
    <row r="170" spans="2:11" s="1" customFormat="1" ht="15" customHeight="1">
      <c r="B170" s="318"/>
      <c r="C170" s="295" t="s">
        <v>2133</v>
      </c>
      <c r="D170" s="295"/>
      <c r="E170" s="295"/>
      <c r="F170" s="316" t="s">
        <v>2084</v>
      </c>
      <c r="G170" s="295"/>
      <c r="H170" s="295" t="s">
        <v>2134</v>
      </c>
      <c r="I170" s="295" t="s">
        <v>2086</v>
      </c>
      <c r="J170" s="295" t="s">
        <v>2135</v>
      </c>
      <c r="K170" s="341"/>
    </row>
    <row r="171" spans="2:11" s="1" customFormat="1" ht="15" customHeight="1">
      <c r="B171" s="318"/>
      <c r="C171" s="295" t="s">
        <v>93</v>
      </c>
      <c r="D171" s="295"/>
      <c r="E171" s="295"/>
      <c r="F171" s="316" t="s">
        <v>2084</v>
      </c>
      <c r="G171" s="295"/>
      <c r="H171" s="295" t="s">
        <v>2151</v>
      </c>
      <c r="I171" s="295" t="s">
        <v>2086</v>
      </c>
      <c r="J171" s="295" t="s">
        <v>2135</v>
      </c>
      <c r="K171" s="341"/>
    </row>
    <row r="172" spans="2:11" s="1" customFormat="1" ht="15" customHeight="1">
      <c r="B172" s="318"/>
      <c r="C172" s="295" t="s">
        <v>2089</v>
      </c>
      <c r="D172" s="295"/>
      <c r="E172" s="295"/>
      <c r="F172" s="316" t="s">
        <v>2090</v>
      </c>
      <c r="G172" s="295"/>
      <c r="H172" s="295" t="s">
        <v>2151</v>
      </c>
      <c r="I172" s="295" t="s">
        <v>2086</v>
      </c>
      <c r="J172" s="295">
        <v>50</v>
      </c>
      <c r="K172" s="341"/>
    </row>
    <row r="173" spans="2:11" s="1" customFormat="1" ht="15" customHeight="1">
      <c r="B173" s="318"/>
      <c r="C173" s="295" t="s">
        <v>2092</v>
      </c>
      <c r="D173" s="295"/>
      <c r="E173" s="295"/>
      <c r="F173" s="316" t="s">
        <v>2084</v>
      </c>
      <c r="G173" s="295"/>
      <c r="H173" s="295" t="s">
        <v>2151</v>
      </c>
      <c r="I173" s="295" t="s">
        <v>2094</v>
      </c>
      <c r="J173" s="295"/>
      <c r="K173" s="341"/>
    </row>
    <row r="174" spans="2:11" s="1" customFormat="1" ht="15" customHeight="1">
      <c r="B174" s="318"/>
      <c r="C174" s="295" t="s">
        <v>2103</v>
      </c>
      <c r="D174" s="295"/>
      <c r="E174" s="295"/>
      <c r="F174" s="316" t="s">
        <v>2090</v>
      </c>
      <c r="G174" s="295"/>
      <c r="H174" s="295" t="s">
        <v>2151</v>
      </c>
      <c r="I174" s="295" t="s">
        <v>2086</v>
      </c>
      <c r="J174" s="295">
        <v>50</v>
      </c>
      <c r="K174" s="341"/>
    </row>
    <row r="175" spans="2:11" s="1" customFormat="1" ht="15" customHeight="1">
      <c r="B175" s="318"/>
      <c r="C175" s="295" t="s">
        <v>2111</v>
      </c>
      <c r="D175" s="295"/>
      <c r="E175" s="295"/>
      <c r="F175" s="316" t="s">
        <v>2090</v>
      </c>
      <c r="G175" s="295"/>
      <c r="H175" s="295" t="s">
        <v>2151</v>
      </c>
      <c r="I175" s="295" t="s">
        <v>2086</v>
      </c>
      <c r="J175" s="295">
        <v>50</v>
      </c>
      <c r="K175" s="341"/>
    </row>
    <row r="176" spans="2:11" s="1" customFormat="1" ht="15" customHeight="1">
      <c r="B176" s="318"/>
      <c r="C176" s="295" t="s">
        <v>2109</v>
      </c>
      <c r="D176" s="295"/>
      <c r="E176" s="295"/>
      <c r="F176" s="316" t="s">
        <v>2090</v>
      </c>
      <c r="G176" s="295"/>
      <c r="H176" s="295" t="s">
        <v>2151</v>
      </c>
      <c r="I176" s="295" t="s">
        <v>2086</v>
      </c>
      <c r="J176" s="295">
        <v>50</v>
      </c>
      <c r="K176" s="341"/>
    </row>
    <row r="177" spans="2:11" s="1" customFormat="1" ht="15" customHeight="1">
      <c r="B177" s="318"/>
      <c r="C177" s="295" t="s">
        <v>207</v>
      </c>
      <c r="D177" s="295"/>
      <c r="E177" s="295"/>
      <c r="F177" s="316" t="s">
        <v>2084</v>
      </c>
      <c r="G177" s="295"/>
      <c r="H177" s="295" t="s">
        <v>2152</v>
      </c>
      <c r="I177" s="295" t="s">
        <v>2153</v>
      </c>
      <c r="J177" s="295"/>
      <c r="K177" s="341"/>
    </row>
    <row r="178" spans="2:11" s="1" customFormat="1" ht="15" customHeight="1">
      <c r="B178" s="318"/>
      <c r="C178" s="295" t="s">
        <v>67</v>
      </c>
      <c r="D178" s="295"/>
      <c r="E178" s="295"/>
      <c r="F178" s="316" t="s">
        <v>2084</v>
      </c>
      <c r="G178" s="295"/>
      <c r="H178" s="295" t="s">
        <v>2154</v>
      </c>
      <c r="I178" s="295" t="s">
        <v>2155</v>
      </c>
      <c r="J178" s="295">
        <v>1</v>
      </c>
      <c r="K178" s="341"/>
    </row>
    <row r="179" spans="2:11" s="1" customFormat="1" ht="15" customHeight="1">
      <c r="B179" s="318"/>
      <c r="C179" s="295" t="s">
        <v>63</v>
      </c>
      <c r="D179" s="295"/>
      <c r="E179" s="295"/>
      <c r="F179" s="316" t="s">
        <v>2084</v>
      </c>
      <c r="G179" s="295"/>
      <c r="H179" s="295" t="s">
        <v>2156</v>
      </c>
      <c r="I179" s="295" t="s">
        <v>2086</v>
      </c>
      <c r="J179" s="295">
        <v>20</v>
      </c>
      <c r="K179" s="341"/>
    </row>
    <row r="180" spans="2:11" s="1" customFormat="1" ht="15" customHeight="1">
      <c r="B180" s="318"/>
      <c r="C180" s="295" t="s">
        <v>64</v>
      </c>
      <c r="D180" s="295"/>
      <c r="E180" s="295"/>
      <c r="F180" s="316" t="s">
        <v>2084</v>
      </c>
      <c r="G180" s="295"/>
      <c r="H180" s="295" t="s">
        <v>2157</v>
      </c>
      <c r="I180" s="295" t="s">
        <v>2086</v>
      </c>
      <c r="J180" s="295">
        <v>255</v>
      </c>
      <c r="K180" s="341"/>
    </row>
    <row r="181" spans="2:11" s="1" customFormat="1" ht="15" customHeight="1">
      <c r="B181" s="318"/>
      <c r="C181" s="295" t="s">
        <v>208</v>
      </c>
      <c r="D181" s="295"/>
      <c r="E181" s="295"/>
      <c r="F181" s="316" t="s">
        <v>2084</v>
      </c>
      <c r="G181" s="295"/>
      <c r="H181" s="295" t="s">
        <v>2048</v>
      </c>
      <c r="I181" s="295" t="s">
        <v>2086</v>
      </c>
      <c r="J181" s="295">
        <v>10</v>
      </c>
      <c r="K181" s="341"/>
    </row>
    <row r="182" spans="2:11" s="1" customFormat="1" ht="15" customHeight="1">
      <c r="B182" s="318"/>
      <c r="C182" s="295" t="s">
        <v>209</v>
      </c>
      <c r="D182" s="295"/>
      <c r="E182" s="295"/>
      <c r="F182" s="316" t="s">
        <v>2084</v>
      </c>
      <c r="G182" s="295"/>
      <c r="H182" s="295" t="s">
        <v>2158</v>
      </c>
      <c r="I182" s="295" t="s">
        <v>2119</v>
      </c>
      <c r="J182" s="295"/>
      <c r="K182" s="341"/>
    </row>
    <row r="183" spans="2:11" s="1" customFormat="1" ht="15" customHeight="1">
      <c r="B183" s="318"/>
      <c r="C183" s="295" t="s">
        <v>2159</v>
      </c>
      <c r="D183" s="295"/>
      <c r="E183" s="295"/>
      <c r="F183" s="316" t="s">
        <v>2084</v>
      </c>
      <c r="G183" s="295"/>
      <c r="H183" s="295" t="s">
        <v>2160</v>
      </c>
      <c r="I183" s="295" t="s">
        <v>2119</v>
      </c>
      <c r="J183" s="295"/>
      <c r="K183" s="341"/>
    </row>
    <row r="184" spans="2:11" s="1" customFormat="1" ht="15" customHeight="1">
      <c r="B184" s="318"/>
      <c r="C184" s="295" t="s">
        <v>2148</v>
      </c>
      <c r="D184" s="295"/>
      <c r="E184" s="295"/>
      <c r="F184" s="316" t="s">
        <v>2084</v>
      </c>
      <c r="G184" s="295"/>
      <c r="H184" s="295" t="s">
        <v>2161</v>
      </c>
      <c r="I184" s="295" t="s">
        <v>2119</v>
      </c>
      <c r="J184" s="295"/>
      <c r="K184" s="341"/>
    </row>
    <row r="185" spans="2:11" s="1" customFormat="1" ht="15" customHeight="1">
      <c r="B185" s="318"/>
      <c r="C185" s="295" t="s">
        <v>211</v>
      </c>
      <c r="D185" s="295"/>
      <c r="E185" s="295"/>
      <c r="F185" s="316" t="s">
        <v>2090</v>
      </c>
      <c r="G185" s="295"/>
      <c r="H185" s="295" t="s">
        <v>2162</v>
      </c>
      <c r="I185" s="295" t="s">
        <v>2086</v>
      </c>
      <c r="J185" s="295">
        <v>50</v>
      </c>
      <c r="K185" s="341"/>
    </row>
    <row r="186" spans="2:11" s="1" customFormat="1" ht="15" customHeight="1">
      <c r="B186" s="318"/>
      <c r="C186" s="295" t="s">
        <v>2163</v>
      </c>
      <c r="D186" s="295"/>
      <c r="E186" s="295"/>
      <c r="F186" s="316" t="s">
        <v>2090</v>
      </c>
      <c r="G186" s="295"/>
      <c r="H186" s="295" t="s">
        <v>2164</v>
      </c>
      <c r="I186" s="295" t="s">
        <v>2165</v>
      </c>
      <c r="J186" s="295"/>
      <c r="K186" s="341"/>
    </row>
    <row r="187" spans="2:11" s="1" customFormat="1" ht="15" customHeight="1">
      <c r="B187" s="318"/>
      <c r="C187" s="295" t="s">
        <v>2166</v>
      </c>
      <c r="D187" s="295"/>
      <c r="E187" s="295"/>
      <c r="F187" s="316" t="s">
        <v>2090</v>
      </c>
      <c r="G187" s="295"/>
      <c r="H187" s="295" t="s">
        <v>2167</v>
      </c>
      <c r="I187" s="295" t="s">
        <v>2165</v>
      </c>
      <c r="J187" s="295"/>
      <c r="K187" s="341"/>
    </row>
    <row r="188" spans="2:11" s="1" customFormat="1" ht="15" customHeight="1">
      <c r="B188" s="318"/>
      <c r="C188" s="295" t="s">
        <v>2168</v>
      </c>
      <c r="D188" s="295"/>
      <c r="E188" s="295"/>
      <c r="F188" s="316" t="s">
        <v>2090</v>
      </c>
      <c r="G188" s="295"/>
      <c r="H188" s="295" t="s">
        <v>2169</v>
      </c>
      <c r="I188" s="295" t="s">
        <v>2165</v>
      </c>
      <c r="J188" s="295"/>
      <c r="K188" s="341"/>
    </row>
    <row r="189" spans="2:11" s="1" customFormat="1" ht="15" customHeight="1">
      <c r="B189" s="318"/>
      <c r="C189" s="354" t="s">
        <v>2170</v>
      </c>
      <c r="D189" s="295"/>
      <c r="E189" s="295"/>
      <c r="F189" s="316" t="s">
        <v>2090</v>
      </c>
      <c r="G189" s="295"/>
      <c r="H189" s="295" t="s">
        <v>2171</v>
      </c>
      <c r="I189" s="295" t="s">
        <v>2172</v>
      </c>
      <c r="J189" s="355" t="s">
        <v>2173</v>
      </c>
      <c r="K189" s="341"/>
    </row>
    <row r="190" spans="2:11" s="1" customFormat="1" ht="15" customHeight="1">
      <c r="B190" s="318"/>
      <c r="C190" s="354" t="s">
        <v>52</v>
      </c>
      <c r="D190" s="295"/>
      <c r="E190" s="295"/>
      <c r="F190" s="316" t="s">
        <v>2084</v>
      </c>
      <c r="G190" s="295"/>
      <c r="H190" s="292" t="s">
        <v>2174</v>
      </c>
      <c r="I190" s="295" t="s">
        <v>2175</v>
      </c>
      <c r="J190" s="295"/>
      <c r="K190" s="341"/>
    </row>
    <row r="191" spans="2:11" s="1" customFormat="1" ht="15" customHeight="1">
      <c r="B191" s="318"/>
      <c r="C191" s="354" t="s">
        <v>2176</v>
      </c>
      <c r="D191" s="295"/>
      <c r="E191" s="295"/>
      <c r="F191" s="316" t="s">
        <v>2084</v>
      </c>
      <c r="G191" s="295"/>
      <c r="H191" s="295" t="s">
        <v>2177</v>
      </c>
      <c r="I191" s="295" t="s">
        <v>2119</v>
      </c>
      <c r="J191" s="295"/>
      <c r="K191" s="341"/>
    </row>
    <row r="192" spans="2:11" s="1" customFormat="1" ht="15" customHeight="1">
      <c r="B192" s="318"/>
      <c r="C192" s="354" t="s">
        <v>2178</v>
      </c>
      <c r="D192" s="295"/>
      <c r="E192" s="295"/>
      <c r="F192" s="316" t="s">
        <v>2084</v>
      </c>
      <c r="G192" s="295"/>
      <c r="H192" s="295" t="s">
        <v>2179</v>
      </c>
      <c r="I192" s="295" t="s">
        <v>2119</v>
      </c>
      <c r="J192" s="295"/>
      <c r="K192" s="341"/>
    </row>
    <row r="193" spans="2:11" s="1" customFormat="1" ht="15" customHeight="1">
      <c r="B193" s="318"/>
      <c r="C193" s="354" t="s">
        <v>2180</v>
      </c>
      <c r="D193" s="295"/>
      <c r="E193" s="295"/>
      <c r="F193" s="316" t="s">
        <v>2090</v>
      </c>
      <c r="G193" s="295"/>
      <c r="H193" s="295" t="s">
        <v>2181</v>
      </c>
      <c r="I193" s="295" t="s">
        <v>2119</v>
      </c>
      <c r="J193" s="295"/>
      <c r="K193" s="341"/>
    </row>
    <row r="194" spans="2:11" s="1" customFormat="1" ht="15" customHeight="1">
      <c r="B194" s="347"/>
      <c r="C194" s="356"/>
      <c r="D194" s="327"/>
      <c r="E194" s="327"/>
      <c r="F194" s="327"/>
      <c r="G194" s="327"/>
      <c r="H194" s="327"/>
      <c r="I194" s="327"/>
      <c r="J194" s="327"/>
      <c r="K194" s="348"/>
    </row>
    <row r="195" spans="2:11" s="1" customFormat="1" ht="18.75" customHeight="1">
      <c r="B195" s="329"/>
      <c r="C195" s="339"/>
      <c r="D195" s="339"/>
      <c r="E195" s="339"/>
      <c r="F195" s="349"/>
      <c r="G195" s="339"/>
      <c r="H195" s="339"/>
      <c r="I195" s="339"/>
      <c r="J195" s="339"/>
      <c r="K195" s="329"/>
    </row>
    <row r="196" spans="2:11" s="1" customFormat="1" ht="18.75" customHeight="1">
      <c r="B196" s="329"/>
      <c r="C196" s="339"/>
      <c r="D196" s="339"/>
      <c r="E196" s="339"/>
      <c r="F196" s="349"/>
      <c r="G196" s="339"/>
      <c r="H196" s="339"/>
      <c r="I196" s="339"/>
      <c r="J196" s="339"/>
      <c r="K196" s="329"/>
    </row>
    <row r="197" spans="2:11" s="1" customFormat="1" ht="18.75" customHeight="1">
      <c r="B197" s="302"/>
      <c r="C197" s="302"/>
      <c r="D197" s="302"/>
      <c r="E197" s="302"/>
      <c r="F197" s="302"/>
      <c r="G197" s="302"/>
      <c r="H197" s="302"/>
      <c r="I197" s="302"/>
      <c r="J197" s="302"/>
      <c r="K197" s="302"/>
    </row>
    <row r="198" spans="2:11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pans="2:11" s="1" customFormat="1" ht="21">
      <c r="B199" s="287"/>
      <c r="C199" s="424" t="s">
        <v>2182</v>
      </c>
      <c r="D199" s="424"/>
      <c r="E199" s="424"/>
      <c r="F199" s="424"/>
      <c r="G199" s="424"/>
      <c r="H199" s="424"/>
      <c r="I199" s="424"/>
      <c r="J199" s="424"/>
      <c r="K199" s="288"/>
    </row>
    <row r="200" spans="2:11" s="1" customFormat="1" ht="25.5" customHeight="1">
      <c r="B200" s="287"/>
      <c r="C200" s="357" t="s">
        <v>2183</v>
      </c>
      <c r="D200" s="357"/>
      <c r="E200" s="357"/>
      <c r="F200" s="357" t="s">
        <v>2184</v>
      </c>
      <c r="G200" s="358"/>
      <c r="H200" s="430" t="s">
        <v>2185</v>
      </c>
      <c r="I200" s="430"/>
      <c r="J200" s="430"/>
      <c r="K200" s="288"/>
    </row>
    <row r="201" spans="2:11" s="1" customFormat="1" ht="5.25" customHeight="1">
      <c r="B201" s="318"/>
      <c r="C201" s="313"/>
      <c r="D201" s="313"/>
      <c r="E201" s="313"/>
      <c r="F201" s="313"/>
      <c r="G201" s="339"/>
      <c r="H201" s="313"/>
      <c r="I201" s="313"/>
      <c r="J201" s="313"/>
      <c r="K201" s="341"/>
    </row>
    <row r="202" spans="2:11" s="1" customFormat="1" ht="15" customHeight="1">
      <c r="B202" s="318"/>
      <c r="C202" s="295" t="s">
        <v>2175</v>
      </c>
      <c r="D202" s="295"/>
      <c r="E202" s="295"/>
      <c r="F202" s="316" t="s">
        <v>53</v>
      </c>
      <c r="G202" s="295"/>
      <c r="H202" s="429" t="s">
        <v>2186</v>
      </c>
      <c r="I202" s="429"/>
      <c r="J202" s="429"/>
      <c r="K202" s="341"/>
    </row>
    <row r="203" spans="2:11" s="1" customFormat="1" ht="15" customHeight="1">
      <c r="B203" s="318"/>
      <c r="C203" s="295"/>
      <c r="D203" s="295"/>
      <c r="E203" s="295"/>
      <c r="F203" s="316" t="s">
        <v>54</v>
      </c>
      <c r="G203" s="295"/>
      <c r="H203" s="429" t="s">
        <v>2187</v>
      </c>
      <c r="I203" s="429"/>
      <c r="J203" s="429"/>
      <c r="K203" s="341"/>
    </row>
    <row r="204" spans="2:11" s="1" customFormat="1" ht="15" customHeight="1">
      <c r="B204" s="318"/>
      <c r="C204" s="295"/>
      <c r="D204" s="295"/>
      <c r="E204" s="295"/>
      <c r="F204" s="316" t="s">
        <v>57</v>
      </c>
      <c r="G204" s="295"/>
      <c r="H204" s="429" t="s">
        <v>2188</v>
      </c>
      <c r="I204" s="429"/>
      <c r="J204" s="429"/>
      <c r="K204" s="341"/>
    </row>
    <row r="205" spans="2:11" s="1" customFormat="1" ht="15" customHeight="1">
      <c r="B205" s="318"/>
      <c r="C205" s="295"/>
      <c r="D205" s="295"/>
      <c r="E205" s="295"/>
      <c r="F205" s="316" t="s">
        <v>55</v>
      </c>
      <c r="G205" s="295"/>
      <c r="H205" s="429" t="s">
        <v>2189</v>
      </c>
      <c r="I205" s="429"/>
      <c r="J205" s="429"/>
      <c r="K205" s="341"/>
    </row>
    <row r="206" spans="2:11" s="1" customFormat="1" ht="15" customHeight="1">
      <c r="B206" s="318"/>
      <c r="C206" s="295"/>
      <c r="D206" s="295"/>
      <c r="E206" s="295"/>
      <c r="F206" s="316" t="s">
        <v>56</v>
      </c>
      <c r="G206" s="295"/>
      <c r="H206" s="429" t="s">
        <v>2190</v>
      </c>
      <c r="I206" s="429"/>
      <c r="J206" s="429"/>
      <c r="K206" s="341"/>
    </row>
    <row r="207" spans="2:11" s="1" customFormat="1" ht="15" customHeight="1">
      <c r="B207" s="318"/>
      <c r="C207" s="295"/>
      <c r="D207" s="295"/>
      <c r="E207" s="295"/>
      <c r="F207" s="316"/>
      <c r="G207" s="295"/>
      <c r="H207" s="295"/>
      <c r="I207" s="295"/>
      <c r="J207" s="295"/>
      <c r="K207" s="341"/>
    </row>
    <row r="208" spans="2:11" s="1" customFormat="1" ht="15" customHeight="1">
      <c r="B208" s="318"/>
      <c r="C208" s="295" t="s">
        <v>2131</v>
      </c>
      <c r="D208" s="295"/>
      <c r="E208" s="295"/>
      <c r="F208" s="316" t="s">
        <v>88</v>
      </c>
      <c r="G208" s="295"/>
      <c r="H208" s="429" t="s">
        <v>2191</v>
      </c>
      <c r="I208" s="429"/>
      <c r="J208" s="429"/>
      <c r="K208" s="341"/>
    </row>
    <row r="209" spans="2:11" s="1" customFormat="1" ht="15" customHeight="1">
      <c r="B209" s="318"/>
      <c r="C209" s="295"/>
      <c r="D209" s="295"/>
      <c r="E209" s="295"/>
      <c r="F209" s="316" t="s">
        <v>2029</v>
      </c>
      <c r="G209" s="295"/>
      <c r="H209" s="429" t="s">
        <v>2030</v>
      </c>
      <c r="I209" s="429"/>
      <c r="J209" s="429"/>
      <c r="K209" s="341"/>
    </row>
    <row r="210" spans="2:11" s="1" customFormat="1" ht="15" customHeight="1">
      <c r="B210" s="318"/>
      <c r="C210" s="295"/>
      <c r="D210" s="295"/>
      <c r="E210" s="295"/>
      <c r="F210" s="316" t="s">
        <v>2027</v>
      </c>
      <c r="G210" s="295"/>
      <c r="H210" s="429" t="s">
        <v>2192</v>
      </c>
      <c r="I210" s="429"/>
      <c r="J210" s="429"/>
      <c r="K210" s="341"/>
    </row>
    <row r="211" spans="2:11" s="1" customFormat="1" ht="15" customHeight="1">
      <c r="B211" s="359"/>
      <c r="C211" s="295"/>
      <c r="D211" s="295"/>
      <c r="E211" s="295"/>
      <c r="F211" s="316" t="s">
        <v>116</v>
      </c>
      <c r="G211" s="354"/>
      <c r="H211" s="428" t="s">
        <v>117</v>
      </c>
      <c r="I211" s="428"/>
      <c r="J211" s="428"/>
      <c r="K211" s="360"/>
    </row>
    <row r="212" spans="2:11" s="1" customFormat="1" ht="15" customHeight="1">
      <c r="B212" s="359"/>
      <c r="C212" s="295"/>
      <c r="D212" s="295"/>
      <c r="E212" s="295"/>
      <c r="F212" s="316" t="s">
        <v>2031</v>
      </c>
      <c r="G212" s="354"/>
      <c r="H212" s="428" t="s">
        <v>1720</v>
      </c>
      <c r="I212" s="428"/>
      <c r="J212" s="428"/>
      <c r="K212" s="360"/>
    </row>
    <row r="213" spans="2:11" s="1" customFormat="1" ht="15" customHeight="1">
      <c r="B213" s="359"/>
      <c r="C213" s="295"/>
      <c r="D213" s="295"/>
      <c r="E213" s="295"/>
      <c r="F213" s="316"/>
      <c r="G213" s="354"/>
      <c r="H213" s="345"/>
      <c r="I213" s="345"/>
      <c r="J213" s="345"/>
      <c r="K213" s="360"/>
    </row>
    <row r="214" spans="2:11" s="1" customFormat="1" ht="15" customHeight="1">
      <c r="B214" s="359"/>
      <c r="C214" s="295" t="s">
        <v>2155</v>
      </c>
      <c r="D214" s="295"/>
      <c r="E214" s="295"/>
      <c r="F214" s="316">
        <v>1</v>
      </c>
      <c r="G214" s="354"/>
      <c r="H214" s="428" t="s">
        <v>2193</v>
      </c>
      <c r="I214" s="428"/>
      <c r="J214" s="428"/>
      <c r="K214" s="360"/>
    </row>
    <row r="215" spans="2:11" s="1" customFormat="1" ht="15" customHeight="1">
      <c r="B215" s="359"/>
      <c r="C215" s="295"/>
      <c r="D215" s="295"/>
      <c r="E215" s="295"/>
      <c r="F215" s="316">
        <v>2</v>
      </c>
      <c r="G215" s="354"/>
      <c r="H215" s="428" t="s">
        <v>2194</v>
      </c>
      <c r="I215" s="428"/>
      <c r="J215" s="428"/>
      <c r="K215" s="360"/>
    </row>
    <row r="216" spans="2:11" s="1" customFormat="1" ht="15" customHeight="1">
      <c r="B216" s="359"/>
      <c r="C216" s="295"/>
      <c r="D216" s="295"/>
      <c r="E216" s="295"/>
      <c r="F216" s="316">
        <v>3</v>
      </c>
      <c r="G216" s="354"/>
      <c r="H216" s="428" t="s">
        <v>2195</v>
      </c>
      <c r="I216" s="428"/>
      <c r="J216" s="428"/>
      <c r="K216" s="360"/>
    </row>
    <row r="217" spans="2:11" s="1" customFormat="1" ht="15" customHeight="1">
      <c r="B217" s="359"/>
      <c r="C217" s="295"/>
      <c r="D217" s="295"/>
      <c r="E217" s="295"/>
      <c r="F217" s="316">
        <v>4</v>
      </c>
      <c r="G217" s="354"/>
      <c r="H217" s="428" t="s">
        <v>2196</v>
      </c>
      <c r="I217" s="428"/>
      <c r="J217" s="428"/>
      <c r="K217" s="360"/>
    </row>
    <row r="218" spans="2:11" s="1" customFormat="1" ht="12.75" customHeight="1">
      <c r="B218" s="361"/>
      <c r="C218" s="362"/>
      <c r="D218" s="362"/>
      <c r="E218" s="362"/>
      <c r="F218" s="362"/>
      <c r="G218" s="362"/>
      <c r="H218" s="362"/>
      <c r="I218" s="362"/>
      <c r="J218" s="362"/>
      <c r="K218" s="363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07"/>
  <sheetViews>
    <sheetView view="pageLayout" workbookViewId="0"/>
  </sheetViews>
  <sheetFormatPr defaultRowHeight="10.5"/>
  <cols>
    <col min="1" max="1" width="112" style="365" customWidth="1"/>
    <col min="2" max="256" width="9.1640625" style="365"/>
    <col min="257" max="257" width="112" style="365" customWidth="1"/>
    <col min="258" max="512" width="9.1640625" style="365"/>
    <col min="513" max="513" width="112" style="365" customWidth="1"/>
    <col min="514" max="768" width="9.1640625" style="365"/>
    <col min="769" max="769" width="112" style="365" customWidth="1"/>
    <col min="770" max="1024" width="9.1640625" style="365"/>
    <col min="1025" max="1025" width="112" style="365" customWidth="1"/>
    <col min="1026" max="1280" width="9.1640625" style="365"/>
    <col min="1281" max="1281" width="112" style="365" customWidth="1"/>
    <col min="1282" max="1536" width="9.1640625" style="365"/>
    <col min="1537" max="1537" width="112" style="365" customWidth="1"/>
    <col min="1538" max="1792" width="9.1640625" style="365"/>
    <col min="1793" max="1793" width="112" style="365" customWidth="1"/>
    <col min="1794" max="2048" width="9.1640625" style="365"/>
    <col min="2049" max="2049" width="112" style="365" customWidth="1"/>
    <col min="2050" max="2304" width="9.1640625" style="365"/>
    <col min="2305" max="2305" width="112" style="365" customWidth="1"/>
    <col min="2306" max="2560" width="9.1640625" style="365"/>
    <col min="2561" max="2561" width="112" style="365" customWidth="1"/>
    <col min="2562" max="2816" width="9.1640625" style="365"/>
    <col min="2817" max="2817" width="112" style="365" customWidth="1"/>
    <col min="2818" max="3072" width="9.1640625" style="365"/>
    <col min="3073" max="3073" width="112" style="365" customWidth="1"/>
    <col min="3074" max="3328" width="9.1640625" style="365"/>
    <col min="3329" max="3329" width="112" style="365" customWidth="1"/>
    <col min="3330" max="3584" width="9.1640625" style="365"/>
    <col min="3585" max="3585" width="112" style="365" customWidth="1"/>
    <col min="3586" max="3840" width="9.1640625" style="365"/>
    <col min="3841" max="3841" width="112" style="365" customWidth="1"/>
    <col min="3842" max="4096" width="9.1640625" style="365"/>
    <col min="4097" max="4097" width="112" style="365" customWidth="1"/>
    <col min="4098" max="4352" width="9.1640625" style="365"/>
    <col min="4353" max="4353" width="112" style="365" customWidth="1"/>
    <col min="4354" max="4608" width="9.1640625" style="365"/>
    <col min="4609" max="4609" width="112" style="365" customWidth="1"/>
    <col min="4610" max="4864" width="9.1640625" style="365"/>
    <col min="4865" max="4865" width="112" style="365" customWidth="1"/>
    <col min="4866" max="5120" width="9.1640625" style="365"/>
    <col min="5121" max="5121" width="112" style="365" customWidth="1"/>
    <col min="5122" max="5376" width="9.1640625" style="365"/>
    <col min="5377" max="5377" width="112" style="365" customWidth="1"/>
    <col min="5378" max="5632" width="9.1640625" style="365"/>
    <col min="5633" max="5633" width="112" style="365" customWidth="1"/>
    <col min="5634" max="5888" width="9.1640625" style="365"/>
    <col min="5889" max="5889" width="112" style="365" customWidth="1"/>
    <col min="5890" max="6144" width="9.1640625" style="365"/>
    <col min="6145" max="6145" width="112" style="365" customWidth="1"/>
    <col min="6146" max="6400" width="9.1640625" style="365"/>
    <col min="6401" max="6401" width="112" style="365" customWidth="1"/>
    <col min="6402" max="6656" width="9.1640625" style="365"/>
    <col min="6657" max="6657" width="112" style="365" customWidth="1"/>
    <col min="6658" max="6912" width="9.1640625" style="365"/>
    <col min="6913" max="6913" width="112" style="365" customWidth="1"/>
    <col min="6914" max="7168" width="9.1640625" style="365"/>
    <col min="7169" max="7169" width="112" style="365" customWidth="1"/>
    <col min="7170" max="7424" width="9.1640625" style="365"/>
    <col min="7425" max="7425" width="112" style="365" customWidth="1"/>
    <col min="7426" max="7680" width="9.1640625" style="365"/>
    <col min="7681" max="7681" width="112" style="365" customWidth="1"/>
    <col min="7682" max="7936" width="9.1640625" style="365"/>
    <col min="7937" max="7937" width="112" style="365" customWidth="1"/>
    <col min="7938" max="8192" width="9.1640625" style="365"/>
    <col min="8193" max="8193" width="112" style="365" customWidth="1"/>
    <col min="8194" max="8448" width="9.1640625" style="365"/>
    <col min="8449" max="8449" width="112" style="365" customWidth="1"/>
    <col min="8450" max="8704" width="9.1640625" style="365"/>
    <col min="8705" max="8705" width="112" style="365" customWidth="1"/>
    <col min="8706" max="8960" width="9.1640625" style="365"/>
    <col min="8961" max="8961" width="112" style="365" customWidth="1"/>
    <col min="8962" max="9216" width="9.1640625" style="365"/>
    <col min="9217" max="9217" width="112" style="365" customWidth="1"/>
    <col min="9218" max="9472" width="9.1640625" style="365"/>
    <col min="9473" max="9473" width="112" style="365" customWidth="1"/>
    <col min="9474" max="9728" width="9.1640625" style="365"/>
    <col min="9729" max="9729" width="112" style="365" customWidth="1"/>
    <col min="9730" max="9984" width="9.1640625" style="365"/>
    <col min="9985" max="9985" width="112" style="365" customWidth="1"/>
    <col min="9986" max="10240" width="9.1640625" style="365"/>
    <col min="10241" max="10241" width="112" style="365" customWidth="1"/>
    <col min="10242" max="10496" width="9.1640625" style="365"/>
    <col min="10497" max="10497" width="112" style="365" customWidth="1"/>
    <col min="10498" max="10752" width="9.1640625" style="365"/>
    <col min="10753" max="10753" width="112" style="365" customWidth="1"/>
    <col min="10754" max="11008" width="9.1640625" style="365"/>
    <col min="11009" max="11009" width="112" style="365" customWidth="1"/>
    <col min="11010" max="11264" width="9.1640625" style="365"/>
    <col min="11265" max="11265" width="112" style="365" customWidth="1"/>
    <col min="11266" max="11520" width="9.1640625" style="365"/>
    <col min="11521" max="11521" width="112" style="365" customWidth="1"/>
    <col min="11522" max="11776" width="9.1640625" style="365"/>
    <col min="11777" max="11777" width="112" style="365" customWidth="1"/>
    <col min="11778" max="12032" width="9.1640625" style="365"/>
    <col min="12033" max="12033" width="112" style="365" customWidth="1"/>
    <col min="12034" max="12288" width="9.1640625" style="365"/>
    <col min="12289" max="12289" width="112" style="365" customWidth="1"/>
    <col min="12290" max="12544" width="9.1640625" style="365"/>
    <col min="12545" max="12545" width="112" style="365" customWidth="1"/>
    <col min="12546" max="12800" width="9.1640625" style="365"/>
    <col min="12801" max="12801" width="112" style="365" customWidth="1"/>
    <col min="12802" max="13056" width="9.1640625" style="365"/>
    <col min="13057" max="13057" width="112" style="365" customWidth="1"/>
    <col min="13058" max="13312" width="9.1640625" style="365"/>
    <col min="13313" max="13313" width="112" style="365" customWidth="1"/>
    <col min="13314" max="13568" width="9.1640625" style="365"/>
    <col min="13569" max="13569" width="112" style="365" customWidth="1"/>
    <col min="13570" max="13824" width="9.1640625" style="365"/>
    <col min="13825" max="13825" width="112" style="365" customWidth="1"/>
    <col min="13826" max="14080" width="9.1640625" style="365"/>
    <col min="14081" max="14081" width="112" style="365" customWidth="1"/>
    <col min="14082" max="14336" width="9.1640625" style="365"/>
    <col min="14337" max="14337" width="112" style="365" customWidth="1"/>
    <col min="14338" max="14592" width="9.1640625" style="365"/>
    <col min="14593" max="14593" width="112" style="365" customWidth="1"/>
    <col min="14594" max="14848" width="9.1640625" style="365"/>
    <col min="14849" max="14849" width="112" style="365" customWidth="1"/>
    <col min="14850" max="15104" width="9.1640625" style="365"/>
    <col min="15105" max="15105" width="112" style="365" customWidth="1"/>
    <col min="15106" max="15360" width="9.1640625" style="365"/>
    <col min="15361" max="15361" width="112" style="365" customWidth="1"/>
    <col min="15362" max="15616" width="9.1640625" style="365"/>
    <col min="15617" max="15617" width="112" style="365" customWidth="1"/>
    <col min="15618" max="15872" width="9.1640625" style="365"/>
    <col min="15873" max="15873" width="112" style="365" customWidth="1"/>
    <col min="15874" max="16128" width="9.1640625" style="365"/>
    <col min="16129" max="16129" width="112" style="365" customWidth="1"/>
    <col min="16130" max="16384" width="9.1640625" style="365"/>
  </cols>
  <sheetData>
    <row r="1" spans="1:1" ht="51" customHeight="1">
      <c r="A1" s="364" t="s">
        <v>2197</v>
      </c>
    </row>
    <row r="2" spans="1:1" ht="51" customHeight="1">
      <c r="A2" s="366" t="s">
        <v>2198</v>
      </c>
    </row>
    <row r="3" spans="1:1" ht="51" customHeight="1">
      <c r="A3" s="366" t="s">
        <v>2199</v>
      </c>
    </row>
    <row r="4" spans="1:1" ht="78" customHeight="1">
      <c r="A4" s="366" t="s">
        <v>2200</v>
      </c>
    </row>
    <row r="5" spans="1:1" ht="63.75" customHeight="1">
      <c r="A5" s="366" t="s">
        <v>2201</v>
      </c>
    </row>
    <row r="6" spans="1:1" ht="80.45" customHeight="1">
      <c r="A6" s="366" t="s">
        <v>2202</v>
      </c>
    </row>
    <row r="7" spans="1:1" ht="64.5" customHeight="1">
      <c r="A7" s="366" t="s">
        <v>2203</v>
      </c>
    </row>
    <row r="8" spans="1:1" ht="104.25" customHeight="1">
      <c r="A8" s="366" t="s">
        <v>2204</v>
      </c>
    </row>
    <row r="9" spans="1:1" ht="77.25" customHeight="1">
      <c r="A9" s="366" t="s">
        <v>2205</v>
      </c>
    </row>
    <row r="10" spans="1:1" ht="79.5" customHeight="1">
      <c r="A10" s="366" t="s">
        <v>2206</v>
      </c>
    </row>
    <row r="11" spans="1:1" ht="51" customHeight="1">
      <c r="A11" s="366" t="s">
        <v>2207</v>
      </c>
    </row>
    <row r="12" spans="1:1" ht="51" customHeight="1">
      <c r="A12" s="366" t="s">
        <v>2208</v>
      </c>
    </row>
    <row r="13" spans="1:1" ht="51" customHeight="1">
      <c r="A13" s="366" t="s">
        <v>2209</v>
      </c>
    </row>
    <row r="14" spans="1:1" ht="51" customHeight="1">
      <c r="A14" s="366" t="s">
        <v>2210</v>
      </c>
    </row>
    <row r="15" spans="1:1" ht="51" customHeight="1">
      <c r="A15" s="366" t="s">
        <v>2211</v>
      </c>
    </row>
    <row r="16" spans="1:1" ht="51" customHeight="1">
      <c r="A16" s="366" t="s">
        <v>2212</v>
      </c>
    </row>
    <row r="17" spans="1:1" ht="51" customHeight="1">
      <c r="A17" s="366" t="s">
        <v>2213</v>
      </c>
    </row>
    <row r="18" spans="1:1" ht="51" customHeight="1">
      <c r="A18" s="366" t="s">
        <v>2214</v>
      </c>
    </row>
    <row r="19" spans="1:1" ht="51" customHeight="1">
      <c r="A19" s="366" t="s">
        <v>2215</v>
      </c>
    </row>
    <row r="20" spans="1:1" ht="90.75" customHeight="1">
      <c r="A20" s="366" t="s">
        <v>2216</v>
      </c>
    </row>
    <row r="21" spans="1:1" ht="64.5" customHeight="1">
      <c r="A21" s="366" t="s">
        <v>2217</v>
      </c>
    </row>
    <row r="22" spans="1:1" ht="51" customHeight="1">
      <c r="A22" s="366" t="s">
        <v>2218</v>
      </c>
    </row>
    <row r="23" spans="1:1" ht="66" customHeight="1">
      <c r="A23" s="366" t="s">
        <v>2219</v>
      </c>
    </row>
    <row r="24" spans="1:1" ht="78" customHeight="1">
      <c r="A24" s="366" t="s">
        <v>2220</v>
      </c>
    </row>
    <row r="25" spans="1:1" ht="51" customHeight="1">
      <c r="A25" s="366" t="s">
        <v>2221</v>
      </c>
    </row>
    <row r="26" spans="1:1" ht="51" customHeight="1">
      <c r="A26" s="366" t="s">
        <v>2222</v>
      </c>
    </row>
    <row r="27" spans="1:1" ht="51" customHeight="1">
      <c r="A27" s="366" t="s">
        <v>2223</v>
      </c>
    </row>
    <row r="28" spans="1:1" ht="51" customHeight="1">
      <c r="A28" s="366" t="s">
        <v>2224</v>
      </c>
    </row>
    <row r="29" spans="1:1" ht="51" customHeight="1">
      <c r="A29" s="366" t="s">
        <v>2225</v>
      </c>
    </row>
    <row r="31" spans="1:1" ht="12.75">
      <c r="A31" s="367"/>
    </row>
    <row r="32" spans="1:1" ht="12.75">
      <c r="A32" s="367"/>
    </row>
    <row r="33" spans="1:1" ht="12.75">
      <c r="A33" s="367"/>
    </row>
    <row r="34" spans="1:1" ht="12.75">
      <c r="A34" s="367"/>
    </row>
    <row r="35" spans="1:1" ht="12.75">
      <c r="A35" s="367"/>
    </row>
    <row r="36" spans="1:1" ht="12.75">
      <c r="A36" s="367"/>
    </row>
    <row r="37" spans="1:1" ht="12.75">
      <c r="A37" s="367"/>
    </row>
    <row r="38" spans="1:1" ht="12.75">
      <c r="A38" s="367"/>
    </row>
    <row r="39" spans="1:1" ht="12.75">
      <c r="A39" s="367"/>
    </row>
    <row r="40" spans="1:1" ht="12.75">
      <c r="A40" s="367"/>
    </row>
    <row r="41" spans="1:1" ht="12.75">
      <c r="A41" s="367"/>
    </row>
    <row r="42" spans="1:1" ht="12.75">
      <c r="A42" s="367"/>
    </row>
    <row r="43" spans="1:1" ht="12.75">
      <c r="A43" s="367"/>
    </row>
    <row r="44" spans="1:1" ht="12.75">
      <c r="A44" s="367"/>
    </row>
    <row r="45" spans="1:1" ht="12.75">
      <c r="A45" s="367"/>
    </row>
    <row r="46" spans="1:1" ht="12.75">
      <c r="A46" s="367"/>
    </row>
    <row r="47" spans="1:1" ht="12.75">
      <c r="A47" s="367"/>
    </row>
    <row r="48" spans="1:1" ht="12.75">
      <c r="A48" s="367"/>
    </row>
    <row r="49" spans="1:1" ht="12.75">
      <c r="A49" s="367"/>
    </row>
    <row r="50" spans="1:1" ht="12.75">
      <c r="A50" s="367"/>
    </row>
    <row r="51" spans="1:1" ht="12.75">
      <c r="A51" s="367"/>
    </row>
    <row r="52" spans="1:1" ht="12.75">
      <c r="A52" s="367"/>
    </row>
    <row r="53" spans="1:1" ht="12.75">
      <c r="A53" s="367"/>
    </row>
    <row r="54" spans="1:1" ht="12.75">
      <c r="A54" s="367"/>
    </row>
    <row r="55" spans="1:1" ht="12.75">
      <c r="A55" s="367"/>
    </row>
    <row r="56" spans="1:1" ht="12.75">
      <c r="A56" s="367"/>
    </row>
    <row r="57" spans="1:1" ht="12.75">
      <c r="A57" s="367"/>
    </row>
    <row r="58" spans="1:1" ht="12.75">
      <c r="A58" s="367"/>
    </row>
    <row r="59" spans="1:1" ht="12.75">
      <c r="A59" s="367"/>
    </row>
    <row r="60" spans="1:1" ht="12.75">
      <c r="A60" s="367"/>
    </row>
    <row r="61" spans="1:1" ht="12.75">
      <c r="A61" s="367"/>
    </row>
    <row r="62" spans="1:1" ht="12.75">
      <c r="A62" s="367"/>
    </row>
    <row r="63" spans="1:1" ht="12.75">
      <c r="A63" s="367"/>
    </row>
    <row r="64" spans="1:1" ht="12.75">
      <c r="A64" s="367"/>
    </row>
    <row r="65" spans="1:1" ht="12.75">
      <c r="A65" s="367"/>
    </row>
    <row r="66" spans="1:1" ht="12.75">
      <c r="A66" s="367"/>
    </row>
    <row r="67" spans="1:1" ht="12.75">
      <c r="A67" s="367"/>
    </row>
    <row r="68" spans="1:1" ht="12.75">
      <c r="A68" s="367"/>
    </row>
    <row r="69" spans="1:1" ht="12.75">
      <c r="A69" s="367"/>
    </row>
    <row r="70" spans="1:1" ht="12.75">
      <c r="A70" s="367"/>
    </row>
    <row r="71" spans="1:1" ht="12.75">
      <c r="A71" s="367"/>
    </row>
    <row r="72" spans="1:1" ht="12.75">
      <c r="A72" s="367"/>
    </row>
    <row r="73" spans="1:1" ht="12.75">
      <c r="A73" s="367"/>
    </row>
    <row r="74" spans="1:1" ht="12.75">
      <c r="A74" s="367"/>
    </row>
    <row r="75" spans="1:1" ht="12.75">
      <c r="A75" s="367"/>
    </row>
    <row r="76" spans="1:1" ht="12.75">
      <c r="A76" s="367"/>
    </row>
    <row r="77" spans="1:1" ht="12.75">
      <c r="A77" s="367"/>
    </row>
    <row r="78" spans="1:1" ht="12.75">
      <c r="A78" s="367"/>
    </row>
    <row r="79" spans="1:1" ht="12.75">
      <c r="A79" s="367"/>
    </row>
    <row r="80" spans="1:1" ht="12.75">
      <c r="A80" s="367"/>
    </row>
    <row r="81" spans="1:1" ht="12.75">
      <c r="A81" s="367"/>
    </row>
    <row r="82" spans="1:1" ht="12.75">
      <c r="A82" s="367"/>
    </row>
    <row r="83" spans="1:1" ht="12.75">
      <c r="A83" s="367"/>
    </row>
    <row r="84" spans="1:1" ht="12.75">
      <c r="A84" s="367"/>
    </row>
    <row r="85" spans="1:1" ht="12.75">
      <c r="A85" s="367"/>
    </row>
    <row r="86" spans="1:1" ht="12.75">
      <c r="A86" s="367"/>
    </row>
    <row r="87" spans="1:1" ht="12.75">
      <c r="A87" s="367"/>
    </row>
    <row r="88" spans="1:1" ht="12.75">
      <c r="A88" s="367"/>
    </row>
    <row r="89" spans="1:1" ht="12.75">
      <c r="A89" s="367"/>
    </row>
    <row r="90" spans="1:1" ht="12.75">
      <c r="A90" s="367"/>
    </row>
    <row r="91" spans="1:1" ht="12.75">
      <c r="A91" s="367"/>
    </row>
    <row r="92" spans="1:1" ht="12.75">
      <c r="A92" s="367"/>
    </row>
    <row r="93" spans="1:1" ht="12.75">
      <c r="A93" s="367"/>
    </row>
    <row r="94" spans="1:1" ht="12.75">
      <c r="A94" s="367"/>
    </row>
    <row r="95" spans="1:1" ht="12.75">
      <c r="A95" s="367"/>
    </row>
    <row r="96" spans="1:1" ht="12.75">
      <c r="A96" s="367"/>
    </row>
    <row r="97" spans="1:1" ht="12.75">
      <c r="A97" s="367"/>
    </row>
    <row r="98" spans="1:1" ht="12.75">
      <c r="A98" s="367"/>
    </row>
    <row r="99" spans="1:1" ht="12.75">
      <c r="A99" s="367"/>
    </row>
    <row r="100" spans="1:1" ht="12.75">
      <c r="A100" s="367"/>
    </row>
    <row r="101" spans="1:1" ht="12.75">
      <c r="A101" s="367"/>
    </row>
    <row r="102" spans="1:1" ht="12.75">
      <c r="A102" s="367"/>
    </row>
    <row r="103" spans="1:1" ht="12.75">
      <c r="A103" s="367"/>
    </row>
    <row r="104" spans="1:1" ht="12.75">
      <c r="A104" s="367"/>
    </row>
    <row r="105" spans="1:1" ht="12.75">
      <c r="A105" s="367"/>
    </row>
    <row r="106" spans="1:1" ht="12.75">
      <c r="A106" s="367"/>
    </row>
    <row r="107" spans="1:1" ht="12.75">
      <c r="A107" s="367"/>
    </row>
  </sheetData>
  <pageMargins left="0.70866141732283472" right="0.70866141732283472" top="0.94488188976377963" bottom="0.78740157480314965" header="0.31496062992125984" footer="0.31496062992125984"/>
  <pageSetup paperSize="9" fitToHeight="100" orientation="landscape" r:id="rId1"/>
  <headerFooter>
    <oddHeader>&amp;LMěsto Dobříš - stavební úpravy komunikace v ulice Březová&amp;CDOPAS s.r.o.&amp;RPOLOŽKOVÝ VÝKAZ VÝMĚR</oddHeader>
    <oddFooter>&amp;LVOP
1. ETAPA&amp;C&amp;P z &amp;N&amp;Rčást - Všeobecné podmínky k ceně díla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8"/>
  <sheetViews>
    <sheetView showGridLines="0" topLeftCell="A87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94</v>
      </c>
      <c r="AZ2" s="111" t="s">
        <v>119</v>
      </c>
      <c r="BA2" s="111" t="s">
        <v>120</v>
      </c>
      <c r="BB2" s="111" t="s">
        <v>121</v>
      </c>
      <c r="BC2" s="111" t="s">
        <v>122</v>
      </c>
      <c r="BD2" s="111" t="s">
        <v>123</v>
      </c>
    </row>
    <row r="3" spans="1:5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2"/>
      <c r="AT3" s="19" t="s">
        <v>21</v>
      </c>
      <c r="AZ3" s="111" t="s">
        <v>124</v>
      </c>
      <c r="BA3" s="111" t="s">
        <v>125</v>
      </c>
      <c r="BB3" s="111" t="s">
        <v>121</v>
      </c>
      <c r="BC3" s="111" t="s">
        <v>126</v>
      </c>
      <c r="BD3" s="111" t="s">
        <v>123</v>
      </c>
    </row>
    <row r="4" spans="1:56" s="1" customFormat="1" ht="24.95" customHeight="1">
      <c r="B4" s="22"/>
      <c r="D4" s="114" t="s">
        <v>127</v>
      </c>
      <c r="L4" s="22"/>
      <c r="M4" s="115" t="s">
        <v>10</v>
      </c>
      <c r="AT4" s="19" t="s">
        <v>4</v>
      </c>
      <c r="AZ4" s="111" t="s">
        <v>128</v>
      </c>
      <c r="BA4" s="111" t="s">
        <v>129</v>
      </c>
      <c r="BB4" s="111" t="s">
        <v>121</v>
      </c>
      <c r="BC4" s="111" t="s">
        <v>130</v>
      </c>
      <c r="BD4" s="111" t="s">
        <v>123</v>
      </c>
    </row>
    <row r="5" spans="1:56" s="1" customFormat="1" ht="6.95" customHeight="1">
      <c r="B5" s="22"/>
      <c r="L5" s="22"/>
      <c r="AZ5" s="111" t="s">
        <v>131</v>
      </c>
      <c r="BA5" s="111" t="s">
        <v>132</v>
      </c>
      <c r="BB5" s="111" t="s">
        <v>133</v>
      </c>
      <c r="BC5" s="111" t="s">
        <v>134</v>
      </c>
      <c r="BD5" s="111" t="s">
        <v>123</v>
      </c>
    </row>
    <row r="6" spans="1:56" s="1" customFormat="1" ht="12" customHeight="1">
      <c r="B6" s="22"/>
      <c r="D6" s="116" t="s">
        <v>16</v>
      </c>
      <c r="L6" s="22"/>
      <c r="AZ6" s="111" t="s">
        <v>135</v>
      </c>
      <c r="BA6" s="111" t="s">
        <v>136</v>
      </c>
      <c r="BB6" s="111" t="s">
        <v>133</v>
      </c>
      <c r="BC6" s="111" t="s">
        <v>137</v>
      </c>
      <c r="BD6" s="111" t="s">
        <v>123</v>
      </c>
    </row>
    <row r="7" spans="1:56" s="1" customFormat="1" ht="16.5" customHeight="1">
      <c r="B7" s="22"/>
      <c r="E7" s="415" t="str">
        <f>'Rekapitulace stavby'!K6</f>
        <v>Město Dobříš - stavební úpravy komunikace v ulici Březová</v>
      </c>
      <c r="F7" s="416"/>
      <c r="G7" s="416"/>
      <c r="H7" s="416"/>
      <c r="L7" s="22"/>
      <c r="AZ7" s="111" t="s">
        <v>138</v>
      </c>
      <c r="BA7" s="111" t="s">
        <v>139</v>
      </c>
      <c r="BB7" s="111" t="s">
        <v>133</v>
      </c>
      <c r="BC7" s="111" t="s">
        <v>140</v>
      </c>
      <c r="BD7" s="111" t="s">
        <v>123</v>
      </c>
    </row>
    <row r="8" spans="1:56" s="1" customFormat="1" ht="12" customHeight="1">
      <c r="B8" s="22"/>
      <c r="D8" s="116" t="s">
        <v>141</v>
      </c>
      <c r="L8" s="22"/>
      <c r="AZ8" s="111" t="s">
        <v>142</v>
      </c>
      <c r="BA8" s="111" t="s">
        <v>143</v>
      </c>
      <c r="BB8" s="111" t="s">
        <v>133</v>
      </c>
      <c r="BC8" s="111" t="s">
        <v>144</v>
      </c>
      <c r="BD8" s="111" t="s">
        <v>123</v>
      </c>
    </row>
    <row r="9" spans="1:56" s="2" customFormat="1" ht="16.5" customHeight="1">
      <c r="A9" s="37"/>
      <c r="B9" s="42"/>
      <c r="C9" s="37"/>
      <c r="D9" s="37"/>
      <c r="E9" s="415" t="s">
        <v>145</v>
      </c>
      <c r="F9" s="417"/>
      <c r="G9" s="417"/>
      <c r="H9" s="417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11" t="s">
        <v>146</v>
      </c>
      <c r="BA9" s="111" t="s">
        <v>147</v>
      </c>
      <c r="BB9" s="111" t="s">
        <v>133</v>
      </c>
      <c r="BC9" s="111" t="s">
        <v>148</v>
      </c>
      <c r="BD9" s="111" t="s">
        <v>123</v>
      </c>
    </row>
    <row r="10" spans="1:56" s="2" customFormat="1" ht="12" customHeight="1">
      <c r="A10" s="37"/>
      <c r="B10" s="42"/>
      <c r="C10" s="37"/>
      <c r="D10" s="116" t="s">
        <v>149</v>
      </c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11" t="s">
        <v>150</v>
      </c>
      <c r="BA10" s="111" t="s">
        <v>151</v>
      </c>
      <c r="BB10" s="111" t="s">
        <v>133</v>
      </c>
      <c r="BC10" s="111" t="s">
        <v>152</v>
      </c>
      <c r="BD10" s="111" t="s">
        <v>123</v>
      </c>
    </row>
    <row r="11" spans="1:56" s="2" customFormat="1" ht="16.5" customHeight="1">
      <c r="A11" s="37"/>
      <c r="B11" s="42"/>
      <c r="C11" s="37"/>
      <c r="D11" s="37"/>
      <c r="E11" s="418" t="s">
        <v>153</v>
      </c>
      <c r="F11" s="417"/>
      <c r="G11" s="417"/>
      <c r="H11" s="417"/>
      <c r="I11" s="37"/>
      <c r="J11" s="37"/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11" t="s">
        <v>154</v>
      </c>
      <c r="BA11" s="111" t="s">
        <v>155</v>
      </c>
      <c r="BB11" s="111" t="s">
        <v>133</v>
      </c>
      <c r="BC11" s="111" t="s">
        <v>156</v>
      </c>
      <c r="BD11" s="111" t="s">
        <v>123</v>
      </c>
    </row>
    <row r="12" spans="1:56" s="2" customFormat="1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11" t="s">
        <v>157</v>
      </c>
      <c r="BA12" s="111" t="s">
        <v>158</v>
      </c>
      <c r="BB12" s="111" t="s">
        <v>133</v>
      </c>
      <c r="BC12" s="111" t="s">
        <v>159</v>
      </c>
      <c r="BD12" s="111" t="s">
        <v>123</v>
      </c>
    </row>
    <row r="13" spans="1:56" s="2" customFormat="1" ht="12" customHeight="1">
      <c r="A13" s="37"/>
      <c r="B13" s="42"/>
      <c r="C13" s="37"/>
      <c r="D13" s="116" t="s">
        <v>18</v>
      </c>
      <c r="E13" s="37"/>
      <c r="F13" s="106" t="s">
        <v>95</v>
      </c>
      <c r="G13" s="37"/>
      <c r="H13" s="37"/>
      <c r="I13" s="116" t="s">
        <v>20</v>
      </c>
      <c r="J13" s="106" t="s">
        <v>160</v>
      </c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11" t="s">
        <v>161</v>
      </c>
      <c r="BA13" s="111" t="s">
        <v>162</v>
      </c>
      <c r="BB13" s="111" t="s">
        <v>133</v>
      </c>
      <c r="BC13" s="111" t="s">
        <v>163</v>
      </c>
      <c r="BD13" s="111" t="s">
        <v>123</v>
      </c>
    </row>
    <row r="14" spans="1:56" s="2" customFormat="1" ht="12" customHeight="1">
      <c r="A14" s="37"/>
      <c r="B14" s="42"/>
      <c r="C14" s="37"/>
      <c r="D14" s="116" t="s">
        <v>22</v>
      </c>
      <c r="E14" s="37"/>
      <c r="F14" s="106" t="s">
        <v>23</v>
      </c>
      <c r="G14" s="37"/>
      <c r="H14" s="37"/>
      <c r="I14" s="116" t="s">
        <v>24</v>
      </c>
      <c r="J14" s="118" t="str">
        <f>'Rekapitulace stavby'!AN8</f>
        <v>13. 6. 2021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11" t="s">
        <v>164</v>
      </c>
      <c r="BA14" s="111" t="s">
        <v>165</v>
      </c>
      <c r="BB14" s="111" t="s">
        <v>121</v>
      </c>
      <c r="BC14" s="111" t="s">
        <v>166</v>
      </c>
      <c r="BD14" s="111" t="s">
        <v>123</v>
      </c>
    </row>
    <row r="15" spans="1:56" s="2" customFormat="1" ht="21.75" customHeight="1">
      <c r="A15" s="37"/>
      <c r="B15" s="42"/>
      <c r="C15" s="37"/>
      <c r="D15" s="119" t="s">
        <v>26</v>
      </c>
      <c r="E15" s="37"/>
      <c r="F15" s="120" t="s">
        <v>27</v>
      </c>
      <c r="G15" s="37"/>
      <c r="H15" s="37"/>
      <c r="I15" s="119" t="s">
        <v>28</v>
      </c>
      <c r="J15" s="120" t="s">
        <v>167</v>
      </c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11" t="s">
        <v>168</v>
      </c>
      <c r="BA15" s="111" t="s">
        <v>169</v>
      </c>
      <c r="BB15" s="111" t="s">
        <v>121</v>
      </c>
      <c r="BC15" s="111" t="s">
        <v>170</v>
      </c>
      <c r="BD15" s="111" t="s">
        <v>123</v>
      </c>
    </row>
    <row r="16" spans="1:56" s="2" customFormat="1" ht="12" customHeight="1">
      <c r="A16" s="37"/>
      <c r="B16" s="42"/>
      <c r="C16" s="37"/>
      <c r="D16" s="116" t="s">
        <v>30</v>
      </c>
      <c r="E16" s="37"/>
      <c r="F16" s="37"/>
      <c r="G16" s="37"/>
      <c r="H16" s="37"/>
      <c r="I16" s="116" t="s">
        <v>31</v>
      </c>
      <c r="J16" s="106" t="s">
        <v>32</v>
      </c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11" t="s">
        <v>171</v>
      </c>
      <c r="BA16" s="111" t="s">
        <v>172</v>
      </c>
      <c r="BB16" s="111" t="s">
        <v>133</v>
      </c>
      <c r="BC16" s="111" t="s">
        <v>173</v>
      </c>
      <c r="BD16" s="111" t="s">
        <v>123</v>
      </c>
    </row>
    <row r="17" spans="1:56" s="2" customFormat="1" ht="18" customHeight="1">
      <c r="A17" s="37"/>
      <c r="B17" s="42"/>
      <c r="C17" s="37"/>
      <c r="D17" s="37"/>
      <c r="E17" s="106" t="s">
        <v>33</v>
      </c>
      <c r="F17" s="37"/>
      <c r="G17" s="37"/>
      <c r="H17" s="37"/>
      <c r="I17" s="116" t="s">
        <v>34</v>
      </c>
      <c r="J17" s="106" t="s">
        <v>35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11" t="s">
        <v>174</v>
      </c>
      <c r="BA17" s="111" t="s">
        <v>175</v>
      </c>
      <c r="BB17" s="111" t="s">
        <v>133</v>
      </c>
      <c r="BC17" s="111" t="s">
        <v>176</v>
      </c>
      <c r="BD17" s="111" t="s">
        <v>123</v>
      </c>
    </row>
    <row r="18" spans="1:56" s="2" customFormat="1" ht="6.95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11" t="s">
        <v>177</v>
      </c>
      <c r="BA18" s="111" t="s">
        <v>178</v>
      </c>
      <c r="BB18" s="111" t="s">
        <v>133</v>
      </c>
      <c r="BC18" s="111" t="s">
        <v>179</v>
      </c>
      <c r="BD18" s="111" t="s">
        <v>123</v>
      </c>
    </row>
    <row r="19" spans="1:56" s="2" customFormat="1" ht="12" customHeight="1">
      <c r="A19" s="37"/>
      <c r="B19" s="42"/>
      <c r="C19" s="37"/>
      <c r="D19" s="116" t="s">
        <v>36</v>
      </c>
      <c r="E19" s="37"/>
      <c r="F19" s="37"/>
      <c r="G19" s="37"/>
      <c r="H19" s="37"/>
      <c r="I19" s="116" t="s">
        <v>31</v>
      </c>
      <c r="J19" s="32" t="str">
        <f>'Rekapitulace stavby'!AN13</f>
        <v>Vyplň údaj</v>
      </c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11" t="s">
        <v>180</v>
      </c>
      <c r="BA19" s="111" t="s">
        <v>181</v>
      </c>
      <c r="BB19" s="111" t="s">
        <v>133</v>
      </c>
      <c r="BC19" s="111" t="s">
        <v>182</v>
      </c>
      <c r="BD19" s="111" t="s">
        <v>123</v>
      </c>
    </row>
    <row r="20" spans="1:56" s="2" customFormat="1" ht="18" customHeight="1">
      <c r="A20" s="37"/>
      <c r="B20" s="42"/>
      <c r="C20" s="37"/>
      <c r="D20" s="37"/>
      <c r="E20" s="419" t="str">
        <f>'Rekapitulace stavby'!E14</f>
        <v>Vyplň údaj</v>
      </c>
      <c r="F20" s="420"/>
      <c r="G20" s="420"/>
      <c r="H20" s="420"/>
      <c r="I20" s="116" t="s">
        <v>34</v>
      </c>
      <c r="J20" s="32" t="str">
        <f>'Rekapitulace stavby'!AN14</f>
        <v>Vyplň údaj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11" t="s">
        <v>183</v>
      </c>
      <c r="BA20" s="111" t="s">
        <v>184</v>
      </c>
      <c r="BB20" s="111" t="s">
        <v>133</v>
      </c>
      <c r="BC20" s="111" t="s">
        <v>185</v>
      </c>
      <c r="BD20" s="111" t="s">
        <v>123</v>
      </c>
    </row>
    <row r="21" spans="1:56" s="2" customFormat="1" ht="6.95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111" t="s">
        <v>186</v>
      </c>
      <c r="BA21" s="111" t="s">
        <v>187</v>
      </c>
      <c r="BB21" s="111" t="s">
        <v>133</v>
      </c>
      <c r="BC21" s="111" t="s">
        <v>188</v>
      </c>
      <c r="BD21" s="111" t="s">
        <v>123</v>
      </c>
    </row>
    <row r="22" spans="1:56" s="2" customFormat="1" ht="12" customHeight="1">
      <c r="A22" s="37"/>
      <c r="B22" s="42"/>
      <c r="C22" s="37"/>
      <c r="D22" s="116" t="s">
        <v>38</v>
      </c>
      <c r="E22" s="37"/>
      <c r="F22" s="37"/>
      <c r="G22" s="37"/>
      <c r="H22" s="37"/>
      <c r="I22" s="116" t="s">
        <v>31</v>
      </c>
      <c r="J22" s="106" t="s">
        <v>39</v>
      </c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56" s="2" customFormat="1" ht="18" customHeight="1">
      <c r="A23" s="37"/>
      <c r="B23" s="42"/>
      <c r="C23" s="37"/>
      <c r="D23" s="37"/>
      <c r="E23" s="106" t="s">
        <v>40</v>
      </c>
      <c r="F23" s="37"/>
      <c r="G23" s="37"/>
      <c r="H23" s="37"/>
      <c r="I23" s="116" t="s">
        <v>34</v>
      </c>
      <c r="J23" s="106" t="s">
        <v>41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56" s="2" customFormat="1" ht="6.95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56" s="2" customFormat="1" ht="12" customHeight="1">
      <c r="A25" s="37"/>
      <c r="B25" s="42"/>
      <c r="C25" s="37"/>
      <c r="D25" s="116" t="s">
        <v>43</v>
      </c>
      <c r="E25" s="37"/>
      <c r="F25" s="37"/>
      <c r="G25" s="37"/>
      <c r="H25" s="37"/>
      <c r="I25" s="116" t="s">
        <v>31</v>
      </c>
      <c r="J25" s="106" t="s">
        <v>44</v>
      </c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56" s="2" customFormat="1" ht="18" customHeight="1">
      <c r="A26" s="37"/>
      <c r="B26" s="42"/>
      <c r="C26" s="37"/>
      <c r="D26" s="37"/>
      <c r="E26" s="106" t="s">
        <v>45</v>
      </c>
      <c r="F26" s="37"/>
      <c r="G26" s="37"/>
      <c r="H26" s="37"/>
      <c r="I26" s="116" t="s">
        <v>34</v>
      </c>
      <c r="J26" s="106" t="s">
        <v>44</v>
      </c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56" s="2" customFormat="1" ht="6.95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56" s="2" customFormat="1" ht="12" customHeight="1">
      <c r="A28" s="37"/>
      <c r="B28" s="42"/>
      <c r="C28" s="37"/>
      <c r="D28" s="116" t="s">
        <v>46</v>
      </c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56" s="8" customFormat="1" ht="47.25" customHeight="1">
      <c r="A29" s="121"/>
      <c r="B29" s="122"/>
      <c r="C29" s="121"/>
      <c r="D29" s="121"/>
      <c r="E29" s="421" t="s">
        <v>47</v>
      </c>
      <c r="F29" s="421"/>
      <c r="G29" s="421"/>
      <c r="H29" s="421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56" s="2" customFormat="1" ht="6.95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56" s="2" customFormat="1" ht="6.95" customHeight="1">
      <c r="A31" s="37"/>
      <c r="B31" s="42"/>
      <c r="C31" s="37"/>
      <c r="D31" s="124"/>
      <c r="E31" s="124"/>
      <c r="F31" s="124"/>
      <c r="G31" s="124"/>
      <c r="H31" s="124"/>
      <c r="I31" s="124"/>
      <c r="J31" s="124"/>
      <c r="K31" s="124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56" s="2" customFormat="1" ht="25.35" customHeight="1">
      <c r="A32" s="37"/>
      <c r="B32" s="42"/>
      <c r="C32" s="37"/>
      <c r="D32" s="125" t="s">
        <v>48</v>
      </c>
      <c r="E32" s="37"/>
      <c r="F32" s="37"/>
      <c r="G32" s="37"/>
      <c r="H32" s="37"/>
      <c r="I32" s="37"/>
      <c r="J32" s="126">
        <f>ROUND(J98, 2)</f>
        <v>0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6.95" customHeight="1">
      <c r="A33" s="37"/>
      <c r="B33" s="42"/>
      <c r="C33" s="37"/>
      <c r="D33" s="124"/>
      <c r="E33" s="124"/>
      <c r="F33" s="124"/>
      <c r="G33" s="124"/>
      <c r="H33" s="124"/>
      <c r="I33" s="124"/>
      <c r="J33" s="124"/>
      <c r="K33" s="124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37"/>
      <c r="F34" s="127" t="s">
        <v>50</v>
      </c>
      <c r="G34" s="37"/>
      <c r="H34" s="37"/>
      <c r="I34" s="127" t="s">
        <v>49</v>
      </c>
      <c r="J34" s="127" t="s">
        <v>51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customHeight="1">
      <c r="A35" s="37"/>
      <c r="B35" s="42"/>
      <c r="C35" s="37"/>
      <c r="D35" s="128" t="s">
        <v>52</v>
      </c>
      <c r="E35" s="116" t="s">
        <v>53</v>
      </c>
      <c r="F35" s="129">
        <f>ROUND((SUM(BE98:BE887)),  2)</f>
        <v>0</v>
      </c>
      <c r="G35" s="37"/>
      <c r="H35" s="37"/>
      <c r="I35" s="130">
        <v>0.21</v>
      </c>
      <c r="J35" s="129">
        <f>ROUND(((SUM(BE98:BE887))*I35),  2)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customHeight="1">
      <c r="A36" s="37"/>
      <c r="B36" s="42"/>
      <c r="C36" s="37"/>
      <c r="D36" s="37"/>
      <c r="E36" s="116" t="s">
        <v>54</v>
      </c>
      <c r="F36" s="129">
        <f>ROUND((SUM(BF98:BF887)),  2)</f>
        <v>0</v>
      </c>
      <c r="G36" s="37"/>
      <c r="H36" s="37"/>
      <c r="I36" s="130">
        <v>0.15</v>
      </c>
      <c r="J36" s="129">
        <f>ROUND(((SUM(BF98:BF887))*I36),  2)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16" t="s">
        <v>55</v>
      </c>
      <c r="F37" s="129">
        <f>ROUND((SUM(BG98:BG887)),  2)</f>
        <v>0</v>
      </c>
      <c r="G37" s="37"/>
      <c r="H37" s="37"/>
      <c r="I37" s="130">
        <v>0.21</v>
      </c>
      <c r="J37" s="129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45" hidden="1" customHeight="1">
      <c r="A38" s="37"/>
      <c r="B38" s="42"/>
      <c r="C38" s="37"/>
      <c r="D38" s="37"/>
      <c r="E38" s="116" t="s">
        <v>56</v>
      </c>
      <c r="F38" s="129">
        <f>ROUND((SUM(BH98:BH887)),  2)</f>
        <v>0</v>
      </c>
      <c r="G38" s="37"/>
      <c r="H38" s="37"/>
      <c r="I38" s="130">
        <v>0.15</v>
      </c>
      <c r="J38" s="129">
        <f>0</f>
        <v>0</v>
      </c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45" hidden="1" customHeight="1">
      <c r="A39" s="37"/>
      <c r="B39" s="42"/>
      <c r="C39" s="37"/>
      <c r="D39" s="37"/>
      <c r="E39" s="116" t="s">
        <v>57</v>
      </c>
      <c r="F39" s="129">
        <f>ROUND((SUM(BI98:BI887)),  2)</f>
        <v>0</v>
      </c>
      <c r="G39" s="37"/>
      <c r="H39" s="37"/>
      <c r="I39" s="130">
        <v>0</v>
      </c>
      <c r="J39" s="129">
        <f>0</f>
        <v>0</v>
      </c>
      <c r="K39" s="37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6.95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35" customHeight="1">
      <c r="A41" s="37"/>
      <c r="B41" s="42"/>
      <c r="C41" s="131"/>
      <c r="D41" s="132" t="s">
        <v>58</v>
      </c>
      <c r="E41" s="133"/>
      <c r="F41" s="133"/>
      <c r="G41" s="134" t="s">
        <v>59</v>
      </c>
      <c r="H41" s="135" t="s">
        <v>60</v>
      </c>
      <c r="I41" s="133"/>
      <c r="J41" s="136">
        <f>SUM(J32:J39)</f>
        <v>0</v>
      </c>
      <c r="K41" s="137"/>
      <c r="L41" s="11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45" customHeight="1">
      <c r="A42" s="37"/>
      <c r="B42" s="138"/>
      <c r="C42" s="139"/>
      <c r="D42" s="139"/>
      <c r="E42" s="139"/>
      <c r="F42" s="139"/>
      <c r="G42" s="139"/>
      <c r="H42" s="139"/>
      <c r="I42" s="139"/>
      <c r="J42" s="139"/>
      <c r="K42" s="139"/>
      <c r="L42" s="11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6.95" customHeight="1">
      <c r="A46" s="37"/>
      <c r="B46" s="140"/>
      <c r="C46" s="141"/>
      <c r="D46" s="141"/>
      <c r="E46" s="141"/>
      <c r="F46" s="141"/>
      <c r="G46" s="141"/>
      <c r="H46" s="141"/>
      <c r="I46" s="141"/>
      <c r="J46" s="141"/>
      <c r="K46" s="141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4.95" customHeight="1">
      <c r="A47" s="37"/>
      <c r="B47" s="38"/>
      <c r="C47" s="25" t="s">
        <v>189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413" t="str">
        <f>E7</f>
        <v>Město Dobříš - stavební úpravy komunikace v ulici Březová</v>
      </c>
      <c r="F50" s="414"/>
      <c r="G50" s="414"/>
      <c r="H50" s="414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3"/>
      <c r="C51" s="31" t="s">
        <v>141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7"/>
      <c r="B52" s="38"/>
      <c r="C52" s="39"/>
      <c r="D52" s="39"/>
      <c r="E52" s="413" t="s">
        <v>145</v>
      </c>
      <c r="F52" s="412"/>
      <c r="G52" s="412"/>
      <c r="H52" s="412"/>
      <c r="I52" s="39"/>
      <c r="J52" s="39"/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1" t="s">
        <v>149</v>
      </c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>
      <c r="A54" s="37"/>
      <c r="B54" s="38"/>
      <c r="C54" s="39"/>
      <c r="D54" s="39"/>
      <c r="E54" s="401" t="str">
        <f>E11</f>
        <v>SO 101.1 - Komunikace a zpevněné plochy</v>
      </c>
      <c r="F54" s="412"/>
      <c r="G54" s="412"/>
      <c r="H54" s="412"/>
      <c r="I54" s="39"/>
      <c r="J54" s="39"/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6.95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1" t="s">
        <v>22</v>
      </c>
      <c r="D56" s="39"/>
      <c r="E56" s="39"/>
      <c r="F56" s="29" t="str">
        <f>F14</f>
        <v>Dobříš</v>
      </c>
      <c r="G56" s="39"/>
      <c r="H56" s="39"/>
      <c r="I56" s="31" t="s">
        <v>24</v>
      </c>
      <c r="J56" s="62" t="str">
        <f>IF(J14="","",J14)</f>
        <v>13. 6. 2021</v>
      </c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6.95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" customHeight="1">
      <c r="A58" s="37"/>
      <c r="B58" s="38"/>
      <c r="C58" s="31" t="s">
        <v>30</v>
      </c>
      <c r="D58" s="39"/>
      <c r="E58" s="39"/>
      <c r="F58" s="29" t="str">
        <f>E17</f>
        <v>Město Dobříš, Mírové náměstí 119, 263 01 Dobříš</v>
      </c>
      <c r="G58" s="39"/>
      <c r="H58" s="39"/>
      <c r="I58" s="31" t="s">
        <v>38</v>
      </c>
      <c r="J58" s="35" t="str">
        <f>E23</f>
        <v>DOPAS s.r.o.</v>
      </c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" customHeight="1">
      <c r="A59" s="37"/>
      <c r="B59" s="38"/>
      <c r="C59" s="31" t="s">
        <v>36</v>
      </c>
      <c r="D59" s="39"/>
      <c r="E59" s="39"/>
      <c r="F59" s="29" t="str">
        <f>IF(E20="","",E20)</f>
        <v>Vyplň údaj</v>
      </c>
      <c r="G59" s="39"/>
      <c r="H59" s="39"/>
      <c r="I59" s="31" t="s">
        <v>43</v>
      </c>
      <c r="J59" s="35" t="str">
        <f>E26</f>
        <v>L. Štuller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35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42" t="s">
        <v>190</v>
      </c>
      <c r="D61" s="143"/>
      <c r="E61" s="143"/>
      <c r="F61" s="143"/>
      <c r="G61" s="143"/>
      <c r="H61" s="143"/>
      <c r="I61" s="143"/>
      <c r="J61" s="144" t="s">
        <v>191</v>
      </c>
      <c r="K61" s="143"/>
      <c r="L61" s="11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35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5" t="s">
        <v>80</v>
      </c>
      <c r="D63" s="39"/>
      <c r="E63" s="39"/>
      <c r="F63" s="39"/>
      <c r="G63" s="39"/>
      <c r="H63" s="39"/>
      <c r="I63" s="39"/>
      <c r="J63" s="80">
        <f>J98</f>
        <v>0</v>
      </c>
      <c r="K63" s="39"/>
      <c r="L63" s="11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9" t="s">
        <v>192</v>
      </c>
    </row>
    <row r="64" spans="1:47" s="9" customFormat="1" ht="24.95" customHeight="1">
      <c r="B64" s="146"/>
      <c r="C64" s="147"/>
      <c r="D64" s="148" t="s">
        <v>193</v>
      </c>
      <c r="E64" s="149"/>
      <c r="F64" s="149"/>
      <c r="G64" s="149"/>
      <c r="H64" s="149"/>
      <c r="I64" s="149"/>
      <c r="J64" s="150">
        <f>J99</f>
        <v>0</v>
      </c>
      <c r="K64" s="147"/>
      <c r="L64" s="151"/>
    </row>
    <row r="65" spans="1:31" s="10" customFormat="1" ht="19.899999999999999" customHeight="1">
      <c r="B65" s="152"/>
      <c r="C65" s="100"/>
      <c r="D65" s="153" t="s">
        <v>194</v>
      </c>
      <c r="E65" s="154"/>
      <c r="F65" s="154"/>
      <c r="G65" s="154"/>
      <c r="H65" s="154"/>
      <c r="I65" s="154"/>
      <c r="J65" s="155">
        <f>J100</f>
        <v>0</v>
      </c>
      <c r="K65" s="100"/>
      <c r="L65" s="156"/>
    </row>
    <row r="66" spans="1:31" s="10" customFormat="1" ht="19.899999999999999" customHeight="1">
      <c r="B66" s="152"/>
      <c r="C66" s="100"/>
      <c r="D66" s="153" t="s">
        <v>195</v>
      </c>
      <c r="E66" s="154"/>
      <c r="F66" s="154"/>
      <c r="G66" s="154"/>
      <c r="H66" s="154"/>
      <c r="I66" s="154"/>
      <c r="J66" s="155">
        <f>J356</f>
        <v>0</v>
      </c>
      <c r="K66" s="100"/>
      <c r="L66" s="156"/>
    </row>
    <row r="67" spans="1:31" s="10" customFormat="1" ht="19.899999999999999" customHeight="1">
      <c r="B67" s="152"/>
      <c r="C67" s="100"/>
      <c r="D67" s="153" t="s">
        <v>196</v>
      </c>
      <c r="E67" s="154"/>
      <c r="F67" s="154"/>
      <c r="G67" s="154"/>
      <c r="H67" s="154"/>
      <c r="I67" s="154"/>
      <c r="J67" s="155">
        <f>J380</f>
        <v>0</v>
      </c>
      <c r="K67" s="100"/>
      <c r="L67" s="156"/>
    </row>
    <row r="68" spans="1:31" s="10" customFormat="1" ht="19.899999999999999" customHeight="1">
      <c r="B68" s="152"/>
      <c r="C68" s="100"/>
      <c r="D68" s="153" t="s">
        <v>197</v>
      </c>
      <c r="E68" s="154"/>
      <c r="F68" s="154"/>
      <c r="G68" s="154"/>
      <c r="H68" s="154"/>
      <c r="I68" s="154"/>
      <c r="J68" s="155">
        <f>J390</f>
        <v>0</v>
      </c>
      <c r="K68" s="100"/>
      <c r="L68" s="156"/>
    </row>
    <row r="69" spans="1:31" s="10" customFormat="1" ht="19.899999999999999" customHeight="1">
      <c r="B69" s="152"/>
      <c r="C69" s="100"/>
      <c r="D69" s="153" t="s">
        <v>198</v>
      </c>
      <c r="E69" s="154"/>
      <c r="F69" s="154"/>
      <c r="G69" s="154"/>
      <c r="H69" s="154"/>
      <c r="I69" s="154"/>
      <c r="J69" s="155">
        <f>J547</f>
        <v>0</v>
      </c>
      <c r="K69" s="100"/>
      <c r="L69" s="156"/>
    </row>
    <row r="70" spans="1:31" s="10" customFormat="1" ht="19.899999999999999" customHeight="1">
      <c r="B70" s="152"/>
      <c r="C70" s="100"/>
      <c r="D70" s="153" t="s">
        <v>199</v>
      </c>
      <c r="E70" s="154"/>
      <c r="F70" s="154"/>
      <c r="G70" s="154"/>
      <c r="H70" s="154"/>
      <c r="I70" s="154"/>
      <c r="J70" s="155">
        <f>J553</f>
        <v>0</v>
      </c>
      <c r="K70" s="100"/>
      <c r="L70" s="156"/>
    </row>
    <row r="71" spans="1:31" s="10" customFormat="1" ht="19.899999999999999" customHeight="1">
      <c r="B71" s="152"/>
      <c r="C71" s="100"/>
      <c r="D71" s="153" t="s">
        <v>200</v>
      </c>
      <c r="E71" s="154"/>
      <c r="F71" s="154"/>
      <c r="G71" s="154"/>
      <c r="H71" s="154"/>
      <c r="I71" s="154"/>
      <c r="J71" s="155">
        <f>J802</f>
        <v>0</v>
      </c>
      <c r="K71" s="100"/>
      <c r="L71" s="156"/>
    </row>
    <row r="72" spans="1:31" s="10" customFormat="1" ht="19.899999999999999" customHeight="1">
      <c r="B72" s="152"/>
      <c r="C72" s="100"/>
      <c r="D72" s="153" t="s">
        <v>201</v>
      </c>
      <c r="E72" s="154"/>
      <c r="F72" s="154"/>
      <c r="G72" s="154"/>
      <c r="H72" s="154"/>
      <c r="I72" s="154"/>
      <c r="J72" s="155">
        <f>J865</f>
        <v>0</v>
      </c>
      <c r="K72" s="100"/>
      <c r="L72" s="156"/>
    </row>
    <row r="73" spans="1:31" s="9" customFormat="1" ht="24.95" customHeight="1">
      <c r="B73" s="146"/>
      <c r="C73" s="147"/>
      <c r="D73" s="148" t="s">
        <v>202</v>
      </c>
      <c r="E73" s="149"/>
      <c r="F73" s="149"/>
      <c r="G73" s="149"/>
      <c r="H73" s="149"/>
      <c r="I73" s="149"/>
      <c r="J73" s="150">
        <f>J868</f>
        <v>0</v>
      </c>
      <c r="K73" s="147"/>
      <c r="L73" s="151"/>
    </row>
    <row r="74" spans="1:31" s="10" customFormat="1" ht="19.899999999999999" customHeight="1">
      <c r="B74" s="152"/>
      <c r="C74" s="100"/>
      <c r="D74" s="153" t="s">
        <v>203</v>
      </c>
      <c r="E74" s="154"/>
      <c r="F74" s="154"/>
      <c r="G74" s="154"/>
      <c r="H74" s="154"/>
      <c r="I74" s="154"/>
      <c r="J74" s="155">
        <f>J869</f>
        <v>0</v>
      </c>
      <c r="K74" s="100"/>
      <c r="L74" s="156"/>
    </row>
    <row r="75" spans="1:31" s="9" customFormat="1" ht="24.95" customHeight="1">
      <c r="B75" s="146"/>
      <c r="C75" s="147"/>
      <c r="D75" s="148" t="s">
        <v>204</v>
      </c>
      <c r="E75" s="149"/>
      <c r="F75" s="149"/>
      <c r="G75" s="149"/>
      <c r="H75" s="149"/>
      <c r="I75" s="149"/>
      <c r="J75" s="150">
        <f>J882</f>
        <v>0</v>
      </c>
      <c r="K75" s="147"/>
      <c r="L75" s="151"/>
    </row>
    <row r="76" spans="1:31" s="10" customFormat="1" ht="19.899999999999999" customHeight="1">
      <c r="B76" s="152"/>
      <c r="C76" s="100"/>
      <c r="D76" s="153" t="s">
        <v>205</v>
      </c>
      <c r="E76" s="154"/>
      <c r="F76" s="154"/>
      <c r="G76" s="154"/>
      <c r="H76" s="154"/>
      <c r="I76" s="154"/>
      <c r="J76" s="155">
        <f>J883</f>
        <v>0</v>
      </c>
      <c r="K76" s="100"/>
      <c r="L76" s="156"/>
    </row>
    <row r="77" spans="1:31" s="2" customFormat="1" ht="21.7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82" spans="1:31" s="2" customFormat="1" ht="6.95" customHeight="1">
      <c r="A82" s="37"/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11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31" s="2" customFormat="1" ht="24.95" customHeight="1">
      <c r="A83" s="37"/>
      <c r="B83" s="38"/>
      <c r="C83" s="25" t="s">
        <v>206</v>
      </c>
      <c r="D83" s="39"/>
      <c r="E83" s="39"/>
      <c r="F83" s="39"/>
      <c r="G83" s="39"/>
      <c r="H83" s="39"/>
      <c r="I83" s="39"/>
      <c r="J83" s="39"/>
      <c r="K83" s="39"/>
      <c r="L83" s="11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31" s="2" customFormat="1" ht="6.95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1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31" s="2" customFormat="1" ht="12" customHeight="1">
      <c r="A85" s="37"/>
      <c r="B85" s="38"/>
      <c r="C85" s="31" t="s">
        <v>16</v>
      </c>
      <c r="D85" s="39"/>
      <c r="E85" s="39"/>
      <c r="F85" s="39"/>
      <c r="G85" s="39"/>
      <c r="H85" s="39"/>
      <c r="I85" s="39"/>
      <c r="J85" s="39"/>
      <c r="K85" s="39"/>
      <c r="L85" s="11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31" s="2" customFormat="1" ht="16.5" customHeight="1">
      <c r="A86" s="37"/>
      <c r="B86" s="38"/>
      <c r="C86" s="39"/>
      <c r="D86" s="39"/>
      <c r="E86" s="413" t="str">
        <f>E7</f>
        <v>Město Dobříš - stavební úpravy komunikace v ulici Březová</v>
      </c>
      <c r="F86" s="414"/>
      <c r="G86" s="414"/>
      <c r="H86" s="414"/>
      <c r="I86" s="39"/>
      <c r="J86" s="39"/>
      <c r="K86" s="39"/>
      <c r="L86" s="11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31" s="1" customFormat="1" ht="12" customHeight="1">
      <c r="B87" s="23"/>
      <c r="C87" s="31" t="s">
        <v>141</v>
      </c>
      <c r="D87" s="24"/>
      <c r="E87" s="24"/>
      <c r="F87" s="24"/>
      <c r="G87" s="24"/>
      <c r="H87" s="24"/>
      <c r="I87" s="24"/>
      <c r="J87" s="24"/>
      <c r="K87" s="24"/>
      <c r="L87" s="22"/>
    </row>
    <row r="88" spans="1:31" s="2" customFormat="1" ht="16.5" customHeight="1">
      <c r="A88" s="37"/>
      <c r="B88" s="38"/>
      <c r="C88" s="39"/>
      <c r="D88" s="39"/>
      <c r="E88" s="413" t="s">
        <v>145</v>
      </c>
      <c r="F88" s="412"/>
      <c r="G88" s="412"/>
      <c r="H88" s="412"/>
      <c r="I88" s="39"/>
      <c r="J88" s="39"/>
      <c r="K88" s="39"/>
      <c r="L88" s="11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31" s="2" customFormat="1" ht="12" customHeight="1">
      <c r="A89" s="37"/>
      <c r="B89" s="38"/>
      <c r="C89" s="31" t="s">
        <v>149</v>
      </c>
      <c r="D89" s="39"/>
      <c r="E89" s="39"/>
      <c r="F89" s="39"/>
      <c r="G89" s="39"/>
      <c r="H89" s="39"/>
      <c r="I89" s="39"/>
      <c r="J89" s="39"/>
      <c r="K89" s="39"/>
      <c r="L89" s="11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31" s="2" customFormat="1" ht="16.5" customHeight="1">
      <c r="A90" s="37"/>
      <c r="B90" s="38"/>
      <c r="C90" s="39"/>
      <c r="D90" s="39"/>
      <c r="E90" s="401" t="str">
        <f>E11</f>
        <v>SO 101.1 - Komunikace a zpevněné plochy</v>
      </c>
      <c r="F90" s="412"/>
      <c r="G90" s="412"/>
      <c r="H90" s="412"/>
      <c r="I90" s="39"/>
      <c r="J90" s="39"/>
      <c r="K90" s="39"/>
      <c r="L90" s="11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31" s="2" customFormat="1" ht="6.95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1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31" s="2" customFormat="1" ht="12" customHeight="1">
      <c r="A92" s="37"/>
      <c r="B92" s="38"/>
      <c r="C92" s="31" t="s">
        <v>22</v>
      </c>
      <c r="D92" s="39"/>
      <c r="E92" s="39"/>
      <c r="F92" s="29" t="str">
        <f>F14</f>
        <v>Dobříš</v>
      </c>
      <c r="G92" s="39"/>
      <c r="H92" s="39"/>
      <c r="I92" s="31" t="s">
        <v>24</v>
      </c>
      <c r="J92" s="62" t="str">
        <f>IF(J14="","",J14)</f>
        <v>13. 6. 2021</v>
      </c>
      <c r="K92" s="39"/>
      <c r="L92" s="11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31" s="2" customFormat="1" ht="6.95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11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31" s="2" customFormat="1" ht="15.2" customHeight="1">
      <c r="A94" s="37"/>
      <c r="B94" s="38"/>
      <c r="C94" s="31" t="s">
        <v>30</v>
      </c>
      <c r="D94" s="39"/>
      <c r="E94" s="39"/>
      <c r="F94" s="29" t="str">
        <f>E17</f>
        <v>Město Dobříš, Mírové náměstí 119, 263 01 Dobříš</v>
      </c>
      <c r="G94" s="39"/>
      <c r="H94" s="39"/>
      <c r="I94" s="31" t="s">
        <v>38</v>
      </c>
      <c r="J94" s="35" t="str">
        <f>E23</f>
        <v>DOPAS s.r.o.</v>
      </c>
      <c r="K94" s="39"/>
      <c r="L94" s="11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31" s="2" customFormat="1" ht="15.2" customHeight="1">
      <c r="A95" s="37"/>
      <c r="B95" s="38"/>
      <c r="C95" s="31" t="s">
        <v>36</v>
      </c>
      <c r="D95" s="39"/>
      <c r="E95" s="39"/>
      <c r="F95" s="29" t="str">
        <f>IF(E20="","",E20)</f>
        <v>Vyplň údaj</v>
      </c>
      <c r="G95" s="39"/>
      <c r="H95" s="39"/>
      <c r="I95" s="31" t="s">
        <v>43</v>
      </c>
      <c r="J95" s="35" t="str">
        <f>E26</f>
        <v>L. Štuller</v>
      </c>
      <c r="K95" s="39"/>
      <c r="L95" s="11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1:31" s="2" customFormat="1" ht="10.35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11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pans="1:65" s="11" customFormat="1" ht="29.25" customHeight="1">
      <c r="A97" s="157"/>
      <c r="B97" s="158"/>
      <c r="C97" s="159" t="s">
        <v>207</v>
      </c>
      <c r="D97" s="160" t="s">
        <v>67</v>
      </c>
      <c r="E97" s="160" t="s">
        <v>63</v>
      </c>
      <c r="F97" s="160" t="s">
        <v>64</v>
      </c>
      <c r="G97" s="160" t="s">
        <v>208</v>
      </c>
      <c r="H97" s="160" t="s">
        <v>209</v>
      </c>
      <c r="I97" s="160" t="s">
        <v>210</v>
      </c>
      <c r="J97" s="160" t="s">
        <v>191</v>
      </c>
      <c r="K97" s="161" t="s">
        <v>211</v>
      </c>
      <c r="L97" s="162"/>
      <c r="M97" s="71" t="s">
        <v>44</v>
      </c>
      <c r="N97" s="72" t="s">
        <v>52</v>
      </c>
      <c r="O97" s="72" t="s">
        <v>212</v>
      </c>
      <c r="P97" s="72" t="s">
        <v>213</v>
      </c>
      <c r="Q97" s="72" t="s">
        <v>214</v>
      </c>
      <c r="R97" s="72" t="s">
        <v>215</v>
      </c>
      <c r="S97" s="72" t="s">
        <v>216</v>
      </c>
      <c r="T97" s="73" t="s">
        <v>217</v>
      </c>
      <c r="U97" s="157"/>
      <c r="V97" s="157"/>
      <c r="W97" s="157"/>
      <c r="X97" s="157"/>
      <c r="Y97" s="157"/>
      <c r="Z97" s="157"/>
      <c r="AA97" s="157"/>
      <c r="AB97" s="157"/>
      <c r="AC97" s="157"/>
      <c r="AD97" s="157"/>
      <c r="AE97" s="157"/>
    </row>
    <row r="98" spans="1:65" s="2" customFormat="1" ht="22.9" customHeight="1">
      <c r="A98" s="37"/>
      <c r="B98" s="38"/>
      <c r="C98" s="78" t="s">
        <v>218</v>
      </c>
      <c r="D98" s="39"/>
      <c r="E98" s="39"/>
      <c r="F98" s="39"/>
      <c r="G98" s="39"/>
      <c r="H98" s="39"/>
      <c r="I98" s="39"/>
      <c r="J98" s="163">
        <f>BK98</f>
        <v>0</v>
      </c>
      <c r="K98" s="39"/>
      <c r="L98" s="42"/>
      <c r="M98" s="74"/>
      <c r="N98" s="164"/>
      <c r="O98" s="75"/>
      <c r="P98" s="165">
        <f>P99+P868+P882</f>
        <v>0</v>
      </c>
      <c r="Q98" s="75"/>
      <c r="R98" s="165">
        <f>R99+R868+R882</f>
        <v>598.44777889</v>
      </c>
      <c r="S98" s="75"/>
      <c r="T98" s="166">
        <f>T99+T868+T882</f>
        <v>2334.867099999999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9" t="s">
        <v>81</v>
      </c>
      <c r="AU98" s="19" t="s">
        <v>192</v>
      </c>
      <c r="BK98" s="167">
        <f>BK99+BK868+BK882</f>
        <v>0</v>
      </c>
    </row>
    <row r="99" spans="1:65" s="12" customFormat="1" ht="25.9" customHeight="1">
      <c r="B99" s="168"/>
      <c r="C99" s="169"/>
      <c r="D99" s="170" t="s">
        <v>81</v>
      </c>
      <c r="E99" s="171" t="s">
        <v>219</v>
      </c>
      <c r="F99" s="171" t="s">
        <v>220</v>
      </c>
      <c r="G99" s="169"/>
      <c r="H99" s="169"/>
      <c r="I99" s="172"/>
      <c r="J99" s="173">
        <f>BK99</f>
        <v>0</v>
      </c>
      <c r="K99" s="169"/>
      <c r="L99" s="174"/>
      <c r="M99" s="175"/>
      <c r="N99" s="176"/>
      <c r="O99" s="176"/>
      <c r="P99" s="177">
        <f>P100+P356+P380+P390+P547+P553+P802+P865</f>
        <v>0</v>
      </c>
      <c r="Q99" s="176"/>
      <c r="R99" s="177">
        <f>R100+R356+R380+R390+R547+R553+R802+R865</f>
        <v>598.42789098999992</v>
      </c>
      <c r="S99" s="176"/>
      <c r="T99" s="178">
        <f>T100+T356+T380+T390+T547+T553+T802+T865</f>
        <v>2334.867099999999</v>
      </c>
      <c r="AR99" s="179" t="s">
        <v>89</v>
      </c>
      <c r="AT99" s="180" t="s">
        <v>81</v>
      </c>
      <c r="AU99" s="180" t="s">
        <v>82</v>
      </c>
      <c r="AY99" s="179" t="s">
        <v>221</v>
      </c>
      <c r="BK99" s="181">
        <f>BK100+BK356+BK380+BK390+BK547+BK553+BK802+BK865</f>
        <v>0</v>
      </c>
    </row>
    <row r="100" spans="1:65" s="12" customFormat="1" ht="22.9" customHeight="1">
      <c r="B100" s="168"/>
      <c r="C100" s="169"/>
      <c r="D100" s="170" t="s">
        <v>81</v>
      </c>
      <c r="E100" s="182" t="s">
        <v>89</v>
      </c>
      <c r="F100" s="182" t="s">
        <v>222</v>
      </c>
      <c r="G100" s="169"/>
      <c r="H100" s="169"/>
      <c r="I100" s="172"/>
      <c r="J100" s="183">
        <f>BK100</f>
        <v>0</v>
      </c>
      <c r="K100" s="169"/>
      <c r="L100" s="174"/>
      <c r="M100" s="175"/>
      <c r="N100" s="176"/>
      <c r="O100" s="176"/>
      <c r="P100" s="177">
        <f>SUM(P101:P355)</f>
        <v>0</v>
      </c>
      <c r="Q100" s="176"/>
      <c r="R100" s="177">
        <f>SUM(R101:R355)</f>
        <v>8.26268E-2</v>
      </c>
      <c r="S100" s="176"/>
      <c r="T100" s="178">
        <f>SUM(T101:T355)</f>
        <v>2319.874299999999</v>
      </c>
      <c r="AR100" s="179" t="s">
        <v>89</v>
      </c>
      <c r="AT100" s="180" t="s">
        <v>81</v>
      </c>
      <c r="AU100" s="180" t="s">
        <v>89</v>
      </c>
      <c r="AY100" s="179" t="s">
        <v>221</v>
      </c>
      <c r="BK100" s="181">
        <f>SUM(BK101:BK355)</f>
        <v>0</v>
      </c>
    </row>
    <row r="101" spans="1:65" s="2" customFormat="1" ht="14.45" customHeight="1">
      <c r="A101" s="37"/>
      <c r="B101" s="38"/>
      <c r="C101" s="184" t="s">
        <v>89</v>
      </c>
      <c r="D101" s="184" t="s">
        <v>223</v>
      </c>
      <c r="E101" s="185" t="s">
        <v>224</v>
      </c>
      <c r="F101" s="186" t="s">
        <v>225</v>
      </c>
      <c r="G101" s="187" t="s">
        <v>133</v>
      </c>
      <c r="H101" s="188">
        <v>1283</v>
      </c>
      <c r="I101" s="189"/>
      <c r="J101" s="190">
        <f>ROUND(I101*H101,2)</f>
        <v>0</v>
      </c>
      <c r="K101" s="186" t="s">
        <v>226</v>
      </c>
      <c r="L101" s="42"/>
      <c r="M101" s="191" t="s">
        <v>44</v>
      </c>
      <c r="N101" s="192" t="s">
        <v>53</v>
      </c>
      <c r="O101" s="67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227</v>
      </c>
      <c r="AT101" s="195" t="s">
        <v>223</v>
      </c>
      <c r="AU101" s="195" t="s">
        <v>21</v>
      </c>
      <c r="AY101" s="19" t="s">
        <v>221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9" t="s">
        <v>89</v>
      </c>
      <c r="BK101" s="196">
        <f>ROUND(I101*H101,2)</f>
        <v>0</v>
      </c>
      <c r="BL101" s="19" t="s">
        <v>227</v>
      </c>
      <c r="BM101" s="195" t="s">
        <v>228</v>
      </c>
    </row>
    <row r="102" spans="1:65" s="13" customFormat="1">
      <c r="B102" s="197"/>
      <c r="C102" s="198"/>
      <c r="D102" s="199" t="s">
        <v>229</v>
      </c>
      <c r="E102" s="200" t="s">
        <v>44</v>
      </c>
      <c r="F102" s="201" t="s">
        <v>230</v>
      </c>
      <c r="G102" s="198"/>
      <c r="H102" s="200" t="s">
        <v>44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229</v>
      </c>
      <c r="AU102" s="207" t="s">
        <v>21</v>
      </c>
      <c r="AV102" s="13" t="s">
        <v>89</v>
      </c>
      <c r="AW102" s="13" t="s">
        <v>42</v>
      </c>
      <c r="AX102" s="13" t="s">
        <v>82</v>
      </c>
      <c r="AY102" s="207" t="s">
        <v>221</v>
      </c>
    </row>
    <row r="103" spans="1:65" s="14" customFormat="1">
      <c r="B103" s="208"/>
      <c r="C103" s="209"/>
      <c r="D103" s="199" t="s">
        <v>229</v>
      </c>
      <c r="E103" s="210" t="s">
        <v>44</v>
      </c>
      <c r="F103" s="211" t="s">
        <v>231</v>
      </c>
      <c r="G103" s="209"/>
      <c r="H103" s="212">
        <v>1283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229</v>
      </c>
      <c r="AU103" s="218" t="s">
        <v>21</v>
      </c>
      <c r="AV103" s="14" t="s">
        <v>21</v>
      </c>
      <c r="AW103" s="14" t="s">
        <v>42</v>
      </c>
      <c r="AX103" s="14" t="s">
        <v>82</v>
      </c>
      <c r="AY103" s="218" t="s">
        <v>221</v>
      </c>
    </row>
    <row r="104" spans="1:65" s="15" customFormat="1">
      <c r="B104" s="219"/>
      <c r="C104" s="220"/>
      <c r="D104" s="199" t="s">
        <v>229</v>
      </c>
      <c r="E104" s="221" t="s">
        <v>44</v>
      </c>
      <c r="F104" s="222" t="s">
        <v>232</v>
      </c>
      <c r="G104" s="220"/>
      <c r="H104" s="223">
        <v>1283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229</v>
      </c>
      <c r="AU104" s="229" t="s">
        <v>21</v>
      </c>
      <c r="AV104" s="15" t="s">
        <v>227</v>
      </c>
      <c r="AW104" s="15" t="s">
        <v>42</v>
      </c>
      <c r="AX104" s="15" t="s">
        <v>89</v>
      </c>
      <c r="AY104" s="229" t="s">
        <v>221</v>
      </c>
    </row>
    <row r="105" spans="1:65" s="2" customFormat="1" ht="37.9" customHeight="1">
      <c r="A105" s="37"/>
      <c r="B105" s="38"/>
      <c r="C105" s="184" t="s">
        <v>21</v>
      </c>
      <c r="D105" s="184" t="s">
        <v>223</v>
      </c>
      <c r="E105" s="185" t="s">
        <v>233</v>
      </c>
      <c r="F105" s="186" t="s">
        <v>234</v>
      </c>
      <c r="G105" s="187" t="s">
        <v>133</v>
      </c>
      <c r="H105" s="188">
        <v>80.7</v>
      </c>
      <c r="I105" s="189"/>
      <c r="J105" s="190">
        <f>ROUND(I105*H105,2)</f>
        <v>0</v>
      </c>
      <c r="K105" s="186" t="s">
        <v>226</v>
      </c>
      <c r="L105" s="42"/>
      <c r="M105" s="191" t="s">
        <v>44</v>
      </c>
      <c r="N105" s="192" t="s">
        <v>53</v>
      </c>
      <c r="O105" s="67"/>
      <c r="P105" s="193">
        <f>O105*H105</f>
        <v>0</v>
      </c>
      <c r="Q105" s="193">
        <v>0</v>
      </c>
      <c r="R105" s="193">
        <f>Q105*H105</f>
        <v>0</v>
      </c>
      <c r="S105" s="193">
        <v>0.26</v>
      </c>
      <c r="T105" s="194">
        <f>S105*H105</f>
        <v>20.982000000000003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227</v>
      </c>
      <c r="AT105" s="195" t="s">
        <v>223</v>
      </c>
      <c r="AU105" s="195" t="s">
        <v>21</v>
      </c>
      <c r="AY105" s="19" t="s">
        <v>221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9" t="s">
        <v>89</v>
      </c>
      <c r="BK105" s="196">
        <f>ROUND(I105*H105,2)</f>
        <v>0</v>
      </c>
      <c r="BL105" s="19" t="s">
        <v>227</v>
      </c>
      <c r="BM105" s="195" t="s">
        <v>235</v>
      </c>
    </row>
    <row r="106" spans="1:65" s="13" customFormat="1">
      <c r="B106" s="197"/>
      <c r="C106" s="198"/>
      <c r="D106" s="199" t="s">
        <v>229</v>
      </c>
      <c r="E106" s="200" t="s">
        <v>44</v>
      </c>
      <c r="F106" s="201" t="s">
        <v>230</v>
      </c>
      <c r="G106" s="198"/>
      <c r="H106" s="200" t="s">
        <v>44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229</v>
      </c>
      <c r="AU106" s="207" t="s">
        <v>21</v>
      </c>
      <c r="AV106" s="13" t="s">
        <v>89</v>
      </c>
      <c r="AW106" s="13" t="s">
        <v>42</v>
      </c>
      <c r="AX106" s="13" t="s">
        <v>82</v>
      </c>
      <c r="AY106" s="207" t="s">
        <v>221</v>
      </c>
    </row>
    <row r="107" spans="1:65" s="13" customFormat="1">
      <c r="B107" s="197"/>
      <c r="C107" s="198"/>
      <c r="D107" s="199" t="s">
        <v>229</v>
      </c>
      <c r="E107" s="200" t="s">
        <v>44</v>
      </c>
      <c r="F107" s="201" t="s">
        <v>236</v>
      </c>
      <c r="G107" s="198"/>
      <c r="H107" s="200" t="s">
        <v>44</v>
      </c>
      <c r="I107" s="202"/>
      <c r="J107" s="198"/>
      <c r="K107" s="198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229</v>
      </c>
      <c r="AU107" s="207" t="s">
        <v>21</v>
      </c>
      <c r="AV107" s="13" t="s">
        <v>89</v>
      </c>
      <c r="AW107" s="13" t="s">
        <v>42</v>
      </c>
      <c r="AX107" s="13" t="s">
        <v>82</v>
      </c>
      <c r="AY107" s="207" t="s">
        <v>221</v>
      </c>
    </row>
    <row r="108" spans="1:65" s="14" customFormat="1">
      <c r="B108" s="208"/>
      <c r="C108" s="209"/>
      <c r="D108" s="199" t="s">
        <v>229</v>
      </c>
      <c r="E108" s="210" t="s">
        <v>44</v>
      </c>
      <c r="F108" s="211" t="s">
        <v>237</v>
      </c>
      <c r="G108" s="209"/>
      <c r="H108" s="212">
        <v>80.7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229</v>
      </c>
      <c r="AU108" s="218" t="s">
        <v>21</v>
      </c>
      <c r="AV108" s="14" t="s">
        <v>21</v>
      </c>
      <c r="AW108" s="14" t="s">
        <v>42</v>
      </c>
      <c r="AX108" s="14" t="s">
        <v>82</v>
      </c>
      <c r="AY108" s="218" t="s">
        <v>221</v>
      </c>
    </row>
    <row r="109" spans="1:65" s="16" customFormat="1">
      <c r="B109" s="230"/>
      <c r="C109" s="231"/>
      <c r="D109" s="199" t="s">
        <v>229</v>
      </c>
      <c r="E109" s="232" t="s">
        <v>44</v>
      </c>
      <c r="F109" s="233" t="s">
        <v>238</v>
      </c>
      <c r="G109" s="231"/>
      <c r="H109" s="234">
        <v>80.7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AT109" s="240" t="s">
        <v>229</v>
      </c>
      <c r="AU109" s="240" t="s">
        <v>21</v>
      </c>
      <c r="AV109" s="16" t="s">
        <v>123</v>
      </c>
      <c r="AW109" s="16" t="s">
        <v>42</v>
      </c>
      <c r="AX109" s="16" t="s">
        <v>82</v>
      </c>
      <c r="AY109" s="240" t="s">
        <v>221</v>
      </c>
    </row>
    <row r="110" spans="1:65" s="15" customFormat="1">
      <c r="B110" s="219"/>
      <c r="C110" s="220"/>
      <c r="D110" s="199" t="s">
        <v>229</v>
      </c>
      <c r="E110" s="221" t="s">
        <v>44</v>
      </c>
      <c r="F110" s="222" t="s">
        <v>232</v>
      </c>
      <c r="G110" s="220"/>
      <c r="H110" s="223">
        <v>80.7</v>
      </c>
      <c r="I110" s="224"/>
      <c r="J110" s="220"/>
      <c r="K110" s="220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229</v>
      </c>
      <c r="AU110" s="229" t="s">
        <v>21</v>
      </c>
      <c r="AV110" s="15" t="s">
        <v>227</v>
      </c>
      <c r="AW110" s="15" t="s">
        <v>42</v>
      </c>
      <c r="AX110" s="15" t="s">
        <v>89</v>
      </c>
      <c r="AY110" s="229" t="s">
        <v>221</v>
      </c>
    </row>
    <row r="111" spans="1:65" s="2" customFormat="1" ht="24.2" customHeight="1">
      <c r="A111" s="37"/>
      <c r="B111" s="38"/>
      <c r="C111" s="184" t="s">
        <v>123</v>
      </c>
      <c r="D111" s="184" t="s">
        <v>223</v>
      </c>
      <c r="E111" s="185" t="s">
        <v>239</v>
      </c>
      <c r="F111" s="186" t="s">
        <v>240</v>
      </c>
      <c r="G111" s="187" t="s">
        <v>133</v>
      </c>
      <c r="H111" s="188">
        <v>31.1</v>
      </c>
      <c r="I111" s="189"/>
      <c r="J111" s="190">
        <f>ROUND(I111*H111,2)</f>
        <v>0</v>
      </c>
      <c r="K111" s="186" t="s">
        <v>226</v>
      </c>
      <c r="L111" s="42"/>
      <c r="M111" s="191" t="s">
        <v>44</v>
      </c>
      <c r="N111" s="192" t="s">
        <v>53</v>
      </c>
      <c r="O111" s="67"/>
      <c r="P111" s="193">
        <f>O111*H111</f>
        <v>0</v>
      </c>
      <c r="Q111" s="193">
        <v>0</v>
      </c>
      <c r="R111" s="193">
        <f>Q111*H111</f>
        <v>0</v>
      </c>
      <c r="S111" s="193">
        <v>0.18</v>
      </c>
      <c r="T111" s="194">
        <f>S111*H111</f>
        <v>5.5979999999999999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227</v>
      </c>
      <c r="AT111" s="195" t="s">
        <v>223</v>
      </c>
      <c r="AU111" s="195" t="s">
        <v>21</v>
      </c>
      <c r="AY111" s="19" t="s">
        <v>221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9" t="s">
        <v>89</v>
      </c>
      <c r="BK111" s="196">
        <f>ROUND(I111*H111,2)</f>
        <v>0</v>
      </c>
      <c r="BL111" s="19" t="s">
        <v>227</v>
      </c>
      <c r="BM111" s="195" t="s">
        <v>241</v>
      </c>
    </row>
    <row r="112" spans="1:65" s="13" customFormat="1">
      <c r="B112" s="197"/>
      <c r="C112" s="198"/>
      <c r="D112" s="199" t="s">
        <v>229</v>
      </c>
      <c r="E112" s="200" t="s">
        <v>44</v>
      </c>
      <c r="F112" s="201" t="s">
        <v>230</v>
      </c>
      <c r="G112" s="198"/>
      <c r="H112" s="200" t="s">
        <v>44</v>
      </c>
      <c r="I112" s="202"/>
      <c r="J112" s="198"/>
      <c r="K112" s="198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229</v>
      </c>
      <c r="AU112" s="207" t="s">
        <v>21</v>
      </c>
      <c r="AV112" s="13" t="s">
        <v>89</v>
      </c>
      <c r="AW112" s="13" t="s">
        <v>42</v>
      </c>
      <c r="AX112" s="13" t="s">
        <v>82</v>
      </c>
      <c r="AY112" s="207" t="s">
        <v>221</v>
      </c>
    </row>
    <row r="113" spans="1:65" s="14" customFormat="1">
      <c r="B113" s="208"/>
      <c r="C113" s="209"/>
      <c r="D113" s="199" t="s">
        <v>229</v>
      </c>
      <c r="E113" s="210" t="s">
        <v>44</v>
      </c>
      <c r="F113" s="211" t="s">
        <v>242</v>
      </c>
      <c r="G113" s="209"/>
      <c r="H113" s="212">
        <v>31.1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229</v>
      </c>
      <c r="AU113" s="218" t="s">
        <v>21</v>
      </c>
      <c r="AV113" s="14" t="s">
        <v>21</v>
      </c>
      <c r="AW113" s="14" t="s">
        <v>42</v>
      </c>
      <c r="AX113" s="14" t="s">
        <v>82</v>
      </c>
      <c r="AY113" s="218" t="s">
        <v>221</v>
      </c>
    </row>
    <row r="114" spans="1:65" s="15" customFormat="1">
      <c r="B114" s="219"/>
      <c r="C114" s="220"/>
      <c r="D114" s="199" t="s">
        <v>229</v>
      </c>
      <c r="E114" s="221" t="s">
        <v>44</v>
      </c>
      <c r="F114" s="222" t="s">
        <v>232</v>
      </c>
      <c r="G114" s="220"/>
      <c r="H114" s="223">
        <v>31.1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229</v>
      </c>
      <c r="AU114" s="229" t="s">
        <v>21</v>
      </c>
      <c r="AV114" s="15" t="s">
        <v>227</v>
      </c>
      <c r="AW114" s="15" t="s">
        <v>42</v>
      </c>
      <c r="AX114" s="15" t="s">
        <v>89</v>
      </c>
      <c r="AY114" s="229" t="s">
        <v>221</v>
      </c>
    </row>
    <row r="115" spans="1:65" s="2" customFormat="1" ht="37.9" customHeight="1">
      <c r="A115" s="37"/>
      <c r="B115" s="38"/>
      <c r="C115" s="184" t="s">
        <v>227</v>
      </c>
      <c r="D115" s="184" t="s">
        <v>223</v>
      </c>
      <c r="E115" s="185" t="s">
        <v>243</v>
      </c>
      <c r="F115" s="186" t="s">
        <v>244</v>
      </c>
      <c r="G115" s="187" t="s">
        <v>133</v>
      </c>
      <c r="H115" s="188">
        <v>2052.7399999999998</v>
      </c>
      <c r="I115" s="189"/>
      <c r="J115" s="190">
        <f>ROUND(I115*H115,2)</f>
        <v>0</v>
      </c>
      <c r="K115" s="186" t="s">
        <v>226</v>
      </c>
      <c r="L115" s="42"/>
      <c r="M115" s="191" t="s">
        <v>44</v>
      </c>
      <c r="N115" s="192" t="s">
        <v>53</v>
      </c>
      <c r="O115" s="67"/>
      <c r="P115" s="193">
        <f>O115*H115</f>
        <v>0</v>
      </c>
      <c r="Q115" s="193">
        <v>0</v>
      </c>
      <c r="R115" s="193">
        <f>Q115*H115</f>
        <v>0</v>
      </c>
      <c r="S115" s="193">
        <v>0.57999999999999996</v>
      </c>
      <c r="T115" s="194">
        <f>S115*H115</f>
        <v>1190.5891999999999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227</v>
      </c>
      <c r="AT115" s="195" t="s">
        <v>223</v>
      </c>
      <c r="AU115" s="195" t="s">
        <v>21</v>
      </c>
      <c r="AY115" s="19" t="s">
        <v>221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9" t="s">
        <v>89</v>
      </c>
      <c r="BK115" s="196">
        <f>ROUND(I115*H115,2)</f>
        <v>0</v>
      </c>
      <c r="BL115" s="19" t="s">
        <v>227</v>
      </c>
      <c r="BM115" s="195" t="s">
        <v>245</v>
      </c>
    </row>
    <row r="116" spans="1:65" s="13" customFormat="1">
      <c r="B116" s="197"/>
      <c r="C116" s="198"/>
      <c r="D116" s="199" t="s">
        <v>229</v>
      </c>
      <c r="E116" s="200" t="s">
        <v>44</v>
      </c>
      <c r="F116" s="201" t="s">
        <v>230</v>
      </c>
      <c r="G116" s="198"/>
      <c r="H116" s="200" t="s">
        <v>44</v>
      </c>
      <c r="I116" s="202"/>
      <c r="J116" s="198"/>
      <c r="K116" s="198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229</v>
      </c>
      <c r="AU116" s="207" t="s">
        <v>21</v>
      </c>
      <c r="AV116" s="13" t="s">
        <v>89</v>
      </c>
      <c r="AW116" s="13" t="s">
        <v>42</v>
      </c>
      <c r="AX116" s="13" t="s">
        <v>82</v>
      </c>
      <c r="AY116" s="207" t="s">
        <v>221</v>
      </c>
    </row>
    <row r="117" spans="1:65" s="13" customFormat="1">
      <c r="B117" s="197"/>
      <c r="C117" s="198"/>
      <c r="D117" s="199" t="s">
        <v>229</v>
      </c>
      <c r="E117" s="200" t="s">
        <v>44</v>
      </c>
      <c r="F117" s="201" t="s">
        <v>246</v>
      </c>
      <c r="G117" s="198"/>
      <c r="H117" s="200" t="s">
        <v>44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229</v>
      </c>
      <c r="AU117" s="207" t="s">
        <v>21</v>
      </c>
      <c r="AV117" s="13" t="s">
        <v>89</v>
      </c>
      <c r="AW117" s="13" t="s">
        <v>42</v>
      </c>
      <c r="AX117" s="13" t="s">
        <v>82</v>
      </c>
      <c r="AY117" s="207" t="s">
        <v>221</v>
      </c>
    </row>
    <row r="118" spans="1:65" s="14" customFormat="1">
      <c r="B118" s="208"/>
      <c r="C118" s="209"/>
      <c r="D118" s="199" t="s">
        <v>229</v>
      </c>
      <c r="E118" s="210" t="s">
        <v>44</v>
      </c>
      <c r="F118" s="211" t="s">
        <v>247</v>
      </c>
      <c r="G118" s="209"/>
      <c r="H118" s="212">
        <v>2356.5500000000002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229</v>
      </c>
      <c r="AU118" s="218" t="s">
        <v>21</v>
      </c>
      <c r="AV118" s="14" t="s">
        <v>21</v>
      </c>
      <c r="AW118" s="14" t="s">
        <v>42</v>
      </c>
      <c r="AX118" s="14" t="s">
        <v>82</v>
      </c>
      <c r="AY118" s="218" t="s">
        <v>221</v>
      </c>
    </row>
    <row r="119" spans="1:65" s="14" customFormat="1">
      <c r="B119" s="208"/>
      <c r="C119" s="209"/>
      <c r="D119" s="199" t="s">
        <v>229</v>
      </c>
      <c r="E119" s="210" t="s">
        <v>44</v>
      </c>
      <c r="F119" s="211" t="s">
        <v>248</v>
      </c>
      <c r="G119" s="209"/>
      <c r="H119" s="212">
        <v>-303.81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229</v>
      </c>
      <c r="AU119" s="218" t="s">
        <v>21</v>
      </c>
      <c r="AV119" s="14" t="s">
        <v>21</v>
      </c>
      <c r="AW119" s="14" t="s">
        <v>42</v>
      </c>
      <c r="AX119" s="14" t="s">
        <v>82</v>
      </c>
      <c r="AY119" s="218" t="s">
        <v>221</v>
      </c>
    </row>
    <row r="120" spans="1:65" s="15" customFormat="1">
      <c r="B120" s="219"/>
      <c r="C120" s="220"/>
      <c r="D120" s="199" t="s">
        <v>229</v>
      </c>
      <c r="E120" s="221" t="s">
        <v>44</v>
      </c>
      <c r="F120" s="222" t="s">
        <v>232</v>
      </c>
      <c r="G120" s="220"/>
      <c r="H120" s="223">
        <v>2052.7400000000002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229</v>
      </c>
      <c r="AU120" s="229" t="s">
        <v>21</v>
      </c>
      <c r="AV120" s="15" t="s">
        <v>227</v>
      </c>
      <c r="AW120" s="15" t="s">
        <v>42</v>
      </c>
      <c r="AX120" s="15" t="s">
        <v>89</v>
      </c>
      <c r="AY120" s="229" t="s">
        <v>221</v>
      </c>
    </row>
    <row r="121" spans="1:65" s="2" customFormat="1" ht="24.2" customHeight="1">
      <c r="A121" s="37"/>
      <c r="B121" s="38"/>
      <c r="C121" s="184" t="s">
        <v>249</v>
      </c>
      <c r="D121" s="184" t="s">
        <v>223</v>
      </c>
      <c r="E121" s="185" t="s">
        <v>250</v>
      </c>
      <c r="F121" s="186" t="s">
        <v>251</v>
      </c>
      <c r="G121" s="187" t="s">
        <v>133</v>
      </c>
      <c r="H121" s="188">
        <v>4105.4799999999996</v>
      </c>
      <c r="I121" s="189"/>
      <c r="J121" s="190">
        <f>ROUND(I121*H121,2)</f>
        <v>0</v>
      </c>
      <c r="K121" s="186" t="s">
        <v>226</v>
      </c>
      <c r="L121" s="42"/>
      <c r="M121" s="191" t="s">
        <v>44</v>
      </c>
      <c r="N121" s="192" t="s">
        <v>53</v>
      </c>
      <c r="O121" s="67"/>
      <c r="P121" s="193">
        <f>O121*H121</f>
        <v>0</v>
      </c>
      <c r="Q121" s="193">
        <v>0</v>
      </c>
      <c r="R121" s="193">
        <f>Q121*H121</f>
        <v>0</v>
      </c>
      <c r="S121" s="193">
        <v>0.22</v>
      </c>
      <c r="T121" s="194">
        <f>S121*H121</f>
        <v>903.20559999999989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5" t="s">
        <v>227</v>
      </c>
      <c r="AT121" s="195" t="s">
        <v>223</v>
      </c>
      <c r="AU121" s="195" t="s">
        <v>21</v>
      </c>
      <c r="AY121" s="19" t="s">
        <v>221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9" t="s">
        <v>89</v>
      </c>
      <c r="BK121" s="196">
        <f>ROUND(I121*H121,2)</f>
        <v>0</v>
      </c>
      <c r="BL121" s="19" t="s">
        <v>227</v>
      </c>
      <c r="BM121" s="195" t="s">
        <v>252</v>
      </c>
    </row>
    <row r="122" spans="1:65" s="13" customFormat="1">
      <c r="B122" s="197"/>
      <c r="C122" s="198"/>
      <c r="D122" s="199" t="s">
        <v>229</v>
      </c>
      <c r="E122" s="200" t="s">
        <v>44</v>
      </c>
      <c r="F122" s="201" t="s">
        <v>230</v>
      </c>
      <c r="G122" s="198"/>
      <c r="H122" s="200" t="s">
        <v>44</v>
      </c>
      <c r="I122" s="202"/>
      <c r="J122" s="198"/>
      <c r="K122" s="198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229</v>
      </c>
      <c r="AU122" s="207" t="s">
        <v>21</v>
      </c>
      <c r="AV122" s="13" t="s">
        <v>89</v>
      </c>
      <c r="AW122" s="13" t="s">
        <v>42</v>
      </c>
      <c r="AX122" s="13" t="s">
        <v>82</v>
      </c>
      <c r="AY122" s="207" t="s">
        <v>221</v>
      </c>
    </row>
    <row r="123" spans="1:65" s="13" customFormat="1">
      <c r="B123" s="197"/>
      <c r="C123" s="198"/>
      <c r="D123" s="199" t="s">
        <v>229</v>
      </c>
      <c r="E123" s="200" t="s">
        <v>44</v>
      </c>
      <c r="F123" s="201" t="s">
        <v>246</v>
      </c>
      <c r="G123" s="198"/>
      <c r="H123" s="200" t="s">
        <v>44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229</v>
      </c>
      <c r="AU123" s="207" t="s">
        <v>21</v>
      </c>
      <c r="AV123" s="13" t="s">
        <v>89</v>
      </c>
      <c r="AW123" s="13" t="s">
        <v>42</v>
      </c>
      <c r="AX123" s="13" t="s">
        <v>82</v>
      </c>
      <c r="AY123" s="207" t="s">
        <v>221</v>
      </c>
    </row>
    <row r="124" spans="1:65" s="14" customFormat="1">
      <c r="B124" s="208"/>
      <c r="C124" s="209"/>
      <c r="D124" s="199" t="s">
        <v>229</v>
      </c>
      <c r="E124" s="210" t="s">
        <v>44</v>
      </c>
      <c r="F124" s="211" t="s">
        <v>253</v>
      </c>
      <c r="G124" s="209"/>
      <c r="H124" s="212">
        <v>2356.5500000000002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229</v>
      </c>
      <c r="AU124" s="218" t="s">
        <v>21</v>
      </c>
      <c r="AV124" s="14" t="s">
        <v>21</v>
      </c>
      <c r="AW124" s="14" t="s">
        <v>42</v>
      </c>
      <c r="AX124" s="14" t="s">
        <v>82</v>
      </c>
      <c r="AY124" s="218" t="s">
        <v>221</v>
      </c>
    </row>
    <row r="125" spans="1:65" s="14" customFormat="1">
      <c r="B125" s="208"/>
      <c r="C125" s="209"/>
      <c r="D125" s="199" t="s">
        <v>229</v>
      </c>
      <c r="E125" s="210" t="s">
        <v>44</v>
      </c>
      <c r="F125" s="211" t="s">
        <v>248</v>
      </c>
      <c r="G125" s="209"/>
      <c r="H125" s="212">
        <v>-303.81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229</v>
      </c>
      <c r="AU125" s="218" t="s">
        <v>21</v>
      </c>
      <c r="AV125" s="14" t="s">
        <v>21</v>
      </c>
      <c r="AW125" s="14" t="s">
        <v>42</v>
      </c>
      <c r="AX125" s="14" t="s">
        <v>82</v>
      </c>
      <c r="AY125" s="218" t="s">
        <v>221</v>
      </c>
    </row>
    <row r="126" spans="1:65" s="14" customFormat="1">
      <c r="B126" s="208"/>
      <c r="C126" s="209"/>
      <c r="D126" s="199" t="s">
        <v>229</v>
      </c>
      <c r="E126" s="210" t="s">
        <v>44</v>
      </c>
      <c r="F126" s="211" t="s">
        <v>254</v>
      </c>
      <c r="G126" s="209"/>
      <c r="H126" s="212">
        <v>2356.5500000000002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229</v>
      </c>
      <c r="AU126" s="218" t="s">
        <v>21</v>
      </c>
      <c r="AV126" s="14" t="s">
        <v>21</v>
      </c>
      <c r="AW126" s="14" t="s">
        <v>42</v>
      </c>
      <c r="AX126" s="14" t="s">
        <v>82</v>
      </c>
      <c r="AY126" s="218" t="s">
        <v>221</v>
      </c>
    </row>
    <row r="127" spans="1:65" s="14" customFormat="1">
      <c r="B127" s="208"/>
      <c r="C127" s="209"/>
      <c r="D127" s="199" t="s">
        <v>229</v>
      </c>
      <c r="E127" s="210" t="s">
        <v>44</v>
      </c>
      <c r="F127" s="211" t="s">
        <v>248</v>
      </c>
      <c r="G127" s="209"/>
      <c r="H127" s="212">
        <v>-303.81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229</v>
      </c>
      <c r="AU127" s="218" t="s">
        <v>21</v>
      </c>
      <c r="AV127" s="14" t="s">
        <v>21</v>
      </c>
      <c r="AW127" s="14" t="s">
        <v>42</v>
      </c>
      <c r="AX127" s="14" t="s">
        <v>82</v>
      </c>
      <c r="AY127" s="218" t="s">
        <v>221</v>
      </c>
    </row>
    <row r="128" spans="1:65" s="15" customFormat="1">
      <c r="B128" s="219"/>
      <c r="C128" s="220"/>
      <c r="D128" s="199" t="s">
        <v>229</v>
      </c>
      <c r="E128" s="221" t="s">
        <v>44</v>
      </c>
      <c r="F128" s="222" t="s">
        <v>232</v>
      </c>
      <c r="G128" s="220"/>
      <c r="H128" s="223">
        <v>4105.4800000000005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229</v>
      </c>
      <c r="AU128" s="229" t="s">
        <v>21</v>
      </c>
      <c r="AV128" s="15" t="s">
        <v>227</v>
      </c>
      <c r="AW128" s="15" t="s">
        <v>42</v>
      </c>
      <c r="AX128" s="15" t="s">
        <v>89</v>
      </c>
      <c r="AY128" s="229" t="s">
        <v>221</v>
      </c>
    </row>
    <row r="129" spans="1:65" s="2" customFormat="1" ht="37.9" customHeight="1">
      <c r="A129" s="37"/>
      <c r="B129" s="38"/>
      <c r="C129" s="184" t="s">
        <v>255</v>
      </c>
      <c r="D129" s="184" t="s">
        <v>223</v>
      </c>
      <c r="E129" s="185" t="s">
        <v>256</v>
      </c>
      <c r="F129" s="186" t="s">
        <v>257</v>
      </c>
      <c r="G129" s="187" t="s">
        <v>133</v>
      </c>
      <c r="H129" s="188">
        <v>91.25</v>
      </c>
      <c r="I129" s="189"/>
      <c r="J129" s="190">
        <f>ROUND(I129*H129,2)</f>
        <v>0</v>
      </c>
      <c r="K129" s="186" t="s">
        <v>226</v>
      </c>
      <c r="L129" s="42"/>
      <c r="M129" s="191" t="s">
        <v>44</v>
      </c>
      <c r="N129" s="192" t="s">
        <v>53</v>
      </c>
      <c r="O129" s="67"/>
      <c r="P129" s="193">
        <f>O129*H129</f>
        <v>0</v>
      </c>
      <c r="Q129" s="193">
        <v>0</v>
      </c>
      <c r="R129" s="193">
        <f>Q129*H129</f>
        <v>0</v>
      </c>
      <c r="S129" s="193">
        <v>0.28999999999999998</v>
      </c>
      <c r="T129" s="194">
        <f>S129*H129</f>
        <v>26.462499999999999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5" t="s">
        <v>227</v>
      </c>
      <c r="AT129" s="195" t="s">
        <v>223</v>
      </c>
      <c r="AU129" s="195" t="s">
        <v>21</v>
      </c>
      <c r="AY129" s="19" t="s">
        <v>221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9" t="s">
        <v>89</v>
      </c>
      <c r="BK129" s="196">
        <f>ROUND(I129*H129,2)</f>
        <v>0</v>
      </c>
      <c r="BL129" s="19" t="s">
        <v>227</v>
      </c>
      <c r="BM129" s="195" t="s">
        <v>258</v>
      </c>
    </row>
    <row r="130" spans="1:65" s="13" customFormat="1">
      <c r="B130" s="197"/>
      <c r="C130" s="198"/>
      <c r="D130" s="199" t="s">
        <v>229</v>
      </c>
      <c r="E130" s="200" t="s">
        <v>44</v>
      </c>
      <c r="F130" s="201" t="s">
        <v>230</v>
      </c>
      <c r="G130" s="198"/>
      <c r="H130" s="200" t="s">
        <v>44</v>
      </c>
      <c r="I130" s="202"/>
      <c r="J130" s="198"/>
      <c r="K130" s="198"/>
      <c r="L130" s="203"/>
      <c r="M130" s="204"/>
      <c r="N130" s="205"/>
      <c r="O130" s="205"/>
      <c r="P130" s="205"/>
      <c r="Q130" s="205"/>
      <c r="R130" s="205"/>
      <c r="S130" s="205"/>
      <c r="T130" s="206"/>
      <c r="AT130" s="207" t="s">
        <v>229</v>
      </c>
      <c r="AU130" s="207" t="s">
        <v>21</v>
      </c>
      <c r="AV130" s="13" t="s">
        <v>89</v>
      </c>
      <c r="AW130" s="13" t="s">
        <v>42</v>
      </c>
      <c r="AX130" s="13" t="s">
        <v>82</v>
      </c>
      <c r="AY130" s="207" t="s">
        <v>221</v>
      </c>
    </row>
    <row r="131" spans="1:65" s="13" customFormat="1">
      <c r="B131" s="197"/>
      <c r="C131" s="198"/>
      <c r="D131" s="199" t="s">
        <v>229</v>
      </c>
      <c r="E131" s="200" t="s">
        <v>44</v>
      </c>
      <c r="F131" s="201" t="s">
        <v>236</v>
      </c>
      <c r="G131" s="198"/>
      <c r="H131" s="200" t="s">
        <v>44</v>
      </c>
      <c r="I131" s="202"/>
      <c r="J131" s="198"/>
      <c r="K131" s="198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229</v>
      </c>
      <c r="AU131" s="207" t="s">
        <v>21</v>
      </c>
      <c r="AV131" s="13" t="s">
        <v>89</v>
      </c>
      <c r="AW131" s="13" t="s">
        <v>42</v>
      </c>
      <c r="AX131" s="13" t="s">
        <v>82</v>
      </c>
      <c r="AY131" s="207" t="s">
        <v>221</v>
      </c>
    </row>
    <row r="132" spans="1:65" s="14" customFormat="1">
      <c r="B132" s="208"/>
      <c r="C132" s="209"/>
      <c r="D132" s="199" t="s">
        <v>229</v>
      </c>
      <c r="E132" s="210" t="s">
        <v>44</v>
      </c>
      <c r="F132" s="211" t="s">
        <v>237</v>
      </c>
      <c r="G132" s="209"/>
      <c r="H132" s="212">
        <v>80.7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229</v>
      </c>
      <c r="AU132" s="218" t="s">
        <v>21</v>
      </c>
      <c r="AV132" s="14" t="s">
        <v>21</v>
      </c>
      <c r="AW132" s="14" t="s">
        <v>42</v>
      </c>
      <c r="AX132" s="14" t="s">
        <v>82</v>
      </c>
      <c r="AY132" s="218" t="s">
        <v>221</v>
      </c>
    </row>
    <row r="133" spans="1:65" s="16" customFormat="1">
      <c r="B133" s="230"/>
      <c r="C133" s="231"/>
      <c r="D133" s="199" t="s">
        <v>229</v>
      </c>
      <c r="E133" s="232" t="s">
        <v>44</v>
      </c>
      <c r="F133" s="233" t="s">
        <v>238</v>
      </c>
      <c r="G133" s="231"/>
      <c r="H133" s="234">
        <v>80.7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229</v>
      </c>
      <c r="AU133" s="240" t="s">
        <v>21</v>
      </c>
      <c r="AV133" s="16" t="s">
        <v>123</v>
      </c>
      <c r="AW133" s="16" t="s">
        <v>42</v>
      </c>
      <c r="AX133" s="16" t="s">
        <v>82</v>
      </c>
      <c r="AY133" s="240" t="s">
        <v>221</v>
      </c>
    </row>
    <row r="134" spans="1:65" s="13" customFormat="1">
      <c r="B134" s="197"/>
      <c r="C134" s="198"/>
      <c r="D134" s="199" t="s">
        <v>229</v>
      </c>
      <c r="E134" s="200" t="s">
        <v>44</v>
      </c>
      <c r="F134" s="201" t="s">
        <v>259</v>
      </c>
      <c r="G134" s="198"/>
      <c r="H134" s="200" t="s">
        <v>44</v>
      </c>
      <c r="I134" s="202"/>
      <c r="J134" s="198"/>
      <c r="K134" s="198"/>
      <c r="L134" s="203"/>
      <c r="M134" s="204"/>
      <c r="N134" s="205"/>
      <c r="O134" s="205"/>
      <c r="P134" s="205"/>
      <c r="Q134" s="205"/>
      <c r="R134" s="205"/>
      <c r="S134" s="205"/>
      <c r="T134" s="206"/>
      <c r="AT134" s="207" t="s">
        <v>229</v>
      </c>
      <c r="AU134" s="207" t="s">
        <v>21</v>
      </c>
      <c r="AV134" s="13" t="s">
        <v>89</v>
      </c>
      <c r="AW134" s="13" t="s">
        <v>42</v>
      </c>
      <c r="AX134" s="13" t="s">
        <v>82</v>
      </c>
      <c r="AY134" s="207" t="s">
        <v>221</v>
      </c>
    </row>
    <row r="135" spans="1:65" s="14" customFormat="1">
      <c r="B135" s="208"/>
      <c r="C135" s="209"/>
      <c r="D135" s="199" t="s">
        <v>229</v>
      </c>
      <c r="E135" s="210" t="s">
        <v>44</v>
      </c>
      <c r="F135" s="211" t="s">
        <v>260</v>
      </c>
      <c r="G135" s="209"/>
      <c r="H135" s="212">
        <v>10.55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229</v>
      </c>
      <c r="AU135" s="218" t="s">
        <v>21</v>
      </c>
      <c r="AV135" s="14" t="s">
        <v>21</v>
      </c>
      <c r="AW135" s="14" t="s">
        <v>42</v>
      </c>
      <c r="AX135" s="14" t="s">
        <v>82</v>
      </c>
      <c r="AY135" s="218" t="s">
        <v>221</v>
      </c>
    </row>
    <row r="136" spans="1:65" s="16" customFormat="1">
      <c r="B136" s="230"/>
      <c r="C136" s="231"/>
      <c r="D136" s="199" t="s">
        <v>229</v>
      </c>
      <c r="E136" s="232" t="s">
        <v>44</v>
      </c>
      <c r="F136" s="233" t="s">
        <v>261</v>
      </c>
      <c r="G136" s="231"/>
      <c r="H136" s="234">
        <v>10.55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229</v>
      </c>
      <c r="AU136" s="240" t="s">
        <v>21</v>
      </c>
      <c r="AV136" s="16" t="s">
        <v>123</v>
      </c>
      <c r="AW136" s="16" t="s">
        <v>42</v>
      </c>
      <c r="AX136" s="16" t="s">
        <v>82</v>
      </c>
      <c r="AY136" s="240" t="s">
        <v>221</v>
      </c>
    </row>
    <row r="137" spans="1:65" s="15" customFormat="1">
      <c r="B137" s="219"/>
      <c r="C137" s="220"/>
      <c r="D137" s="199" t="s">
        <v>229</v>
      </c>
      <c r="E137" s="221" t="s">
        <v>44</v>
      </c>
      <c r="F137" s="222" t="s">
        <v>232</v>
      </c>
      <c r="G137" s="220"/>
      <c r="H137" s="223">
        <v>91.25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229</v>
      </c>
      <c r="AU137" s="229" t="s">
        <v>21</v>
      </c>
      <c r="AV137" s="15" t="s">
        <v>227</v>
      </c>
      <c r="AW137" s="15" t="s">
        <v>42</v>
      </c>
      <c r="AX137" s="15" t="s">
        <v>89</v>
      </c>
      <c r="AY137" s="229" t="s">
        <v>221</v>
      </c>
    </row>
    <row r="138" spans="1:65" s="2" customFormat="1" ht="36" customHeight="1">
      <c r="A138" s="37"/>
      <c r="B138" s="38"/>
      <c r="C138" s="184" t="s">
        <v>262</v>
      </c>
      <c r="D138" s="184" t="s">
        <v>223</v>
      </c>
      <c r="E138" s="185" t="s">
        <v>263</v>
      </c>
      <c r="F138" s="186" t="s">
        <v>264</v>
      </c>
      <c r="G138" s="187" t="s">
        <v>133</v>
      </c>
      <c r="H138" s="188">
        <v>10.55</v>
      </c>
      <c r="I138" s="189"/>
      <c r="J138" s="190">
        <f>ROUND(I138*H138,2)</f>
        <v>0</v>
      </c>
      <c r="K138" s="186" t="s">
        <v>226</v>
      </c>
      <c r="L138" s="42"/>
      <c r="M138" s="191" t="s">
        <v>44</v>
      </c>
      <c r="N138" s="192" t="s">
        <v>53</v>
      </c>
      <c r="O138" s="67"/>
      <c r="P138" s="193">
        <f>O138*H138</f>
        <v>0</v>
      </c>
      <c r="Q138" s="193">
        <v>0</v>
      </c>
      <c r="R138" s="193">
        <f>Q138*H138</f>
        <v>0</v>
      </c>
      <c r="S138" s="193">
        <v>0.32500000000000001</v>
      </c>
      <c r="T138" s="194">
        <f>S138*H138</f>
        <v>3.4287500000000004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5" t="s">
        <v>227</v>
      </c>
      <c r="AT138" s="195" t="s">
        <v>223</v>
      </c>
      <c r="AU138" s="195" t="s">
        <v>21</v>
      </c>
      <c r="AY138" s="19" t="s">
        <v>221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9" t="s">
        <v>89</v>
      </c>
      <c r="BK138" s="196">
        <f>ROUND(I138*H138,2)</f>
        <v>0</v>
      </c>
      <c r="BL138" s="19" t="s">
        <v>227</v>
      </c>
      <c r="BM138" s="195" t="s">
        <v>265</v>
      </c>
    </row>
    <row r="139" spans="1:65" s="13" customFormat="1">
      <c r="B139" s="197"/>
      <c r="C139" s="198"/>
      <c r="D139" s="199" t="s">
        <v>229</v>
      </c>
      <c r="E139" s="200" t="s">
        <v>44</v>
      </c>
      <c r="F139" s="201" t="s">
        <v>230</v>
      </c>
      <c r="G139" s="198"/>
      <c r="H139" s="200" t="s">
        <v>44</v>
      </c>
      <c r="I139" s="202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229</v>
      </c>
      <c r="AU139" s="207" t="s">
        <v>21</v>
      </c>
      <c r="AV139" s="13" t="s">
        <v>89</v>
      </c>
      <c r="AW139" s="13" t="s">
        <v>42</v>
      </c>
      <c r="AX139" s="13" t="s">
        <v>82</v>
      </c>
      <c r="AY139" s="207" t="s">
        <v>221</v>
      </c>
    </row>
    <row r="140" spans="1:65" s="13" customFormat="1">
      <c r="B140" s="197"/>
      <c r="C140" s="198"/>
      <c r="D140" s="199" t="s">
        <v>229</v>
      </c>
      <c r="E140" s="200" t="s">
        <v>44</v>
      </c>
      <c r="F140" s="201" t="s">
        <v>259</v>
      </c>
      <c r="G140" s="198"/>
      <c r="H140" s="200" t="s">
        <v>44</v>
      </c>
      <c r="I140" s="202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229</v>
      </c>
      <c r="AU140" s="207" t="s">
        <v>21</v>
      </c>
      <c r="AV140" s="13" t="s">
        <v>89</v>
      </c>
      <c r="AW140" s="13" t="s">
        <v>42</v>
      </c>
      <c r="AX140" s="13" t="s">
        <v>82</v>
      </c>
      <c r="AY140" s="207" t="s">
        <v>221</v>
      </c>
    </row>
    <row r="141" spans="1:65" s="14" customFormat="1">
      <c r="B141" s="208"/>
      <c r="C141" s="209"/>
      <c r="D141" s="199" t="s">
        <v>229</v>
      </c>
      <c r="E141" s="210" t="s">
        <v>44</v>
      </c>
      <c r="F141" s="211" t="s">
        <v>266</v>
      </c>
      <c r="G141" s="209"/>
      <c r="H141" s="212">
        <v>10.55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229</v>
      </c>
      <c r="AU141" s="218" t="s">
        <v>21</v>
      </c>
      <c r="AV141" s="14" t="s">
        <v>21</v>
      </c>
      <c r="AW141" s="14" t="s">
        <v>42</v>
      </c>
      <c r="AX141" s="14" t="s">
        <v>82</v>
      </c>
      <c r="AY141" s="218" t="s">
        <v>221</v>
      </c>
    </row>
    <row r="142" spans="1:65" s="15" customFormat="1">
      <c r="B142" s="219"/>
      <c r="C142" s="220"/>
      <c r="D142" s="199" t="s">
        <v>229</v>
      </c>
      <c r="E142" s="221" t="s">
        <v>44</v>
      </c>
      <c r="F142" s="222" t="s">
        <v>232</v>
      </c>
      <c r="G142" s="220"/>
      <c r="H142" s="223">
        <v>10.55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229</v>
      </c>
      <c r="AU142" s="229" t="s">
        <v>21</v>
      </c>
      <c r="AV142" s="15" t="s">
        <v>227</v>
      </c>
      <c r="AW142" s="15" t="s">
        <v>42</v>
      </c>
      <c r="AX142" s="15" t="s">
        <v>89</v>
      </c>
      <c r="AY142" s="229" t="s">
        <v>221</v>
      </c>
    </row>
    <row r="143" spans="1:65" s="2" customFormat="1" ht="24.2" customHeight="1">
      <c r="A143" s="37"/>
      <c r="B143" s="38"/>
      <c r="C143" s="184" t="s">
        <v>267</v>
      </c>
      <c r="D143" s="184" t="s">
        <v>223</v>
      </c>
      <c r="E143" s="185" t="s">
        <v>268</v>
      </c>
      <c r="F143" s="186" t="s">
        <v>269</v>
      </c>
      <c r="G143" s="187" t="s">
        <v>133</v>
      </c>
      <c r="H143" s="188">
        <v>10.55</v>
      </c>
      <c r="I143" s="189"/>
      <c r="J143" s="190">
        <f>ROUND(I143*H143,2)</f>
        <v>0</v>
      </c>
      <c r="K143" s="186" t="s">
        <v>226</v>
      </c>
      <c r="L143" s="42"/>
      <c r="M143" s="191" t="s">
        <v>44</v>
      </c>
      <c r="N143" s="192" t="s">
        <v>53</v>
      </c>
      <c r="O143" s="67"/>
      <c r="P143" s="193">
        <f>O143*H143</f>
        <v>0</v>
      </c>
      <c r="Q143" s="193">
        <v>0</v>
      </c>
      <c r="R143" s="193">
        <f>Q143*H143</f>
        <v>0</v>
      </c>
      <c r="S143" s="193">
        <v>9.8000000000000004E-2</v>
      </c>
      <c r="T143" s="194">
        <f>S143*H143</f>
        <v>1.0339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227</v>
      </c>
      <c r="AT143" s="195" t="s">
        <v>223</v>
      </c>
      <c r="AU143" s="195" t="s">
        <v>21</v>
      </c>
      <c r="AY143" s="19" t="s">
        <v>221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9" t="s">
        <v>89</v>
      </c>
      <c r="BK143" s="196">
        <f>ROUND(I143*H143,2)</f>
        <v>0</v>
      </c>
      <c r="BL143" s="19" t="s">
        <v>227</v>
      </c>
      <c r="BM143" s="195" t="s">
        <v>270</v>
      </c>
    </row>
    <row r="144" spans="1:65" s="13" customFormat="1">
      <c r="B144" s="197"/>
      <c r="C144" s="198"/>
      <c r="D144" s="199" t="s">
        <v>229</v>
      </c>
      <c r="E144" s="200" t="s">
        <v>44</v>
      </c>
      <c r="F144" s="201" t="s">
        <v>230</v>
      </c>
      <c r="G144" s="198"/>
      <c r="H144" s="200" t="s">
        <v>44</v>
      </c>
      <c r="I144" s="202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229</v>
      </c>
      <c r="AU144" s="207" t="s">
        <v>21</v>
      </c>
      <c r="AV144" s="13" t="s">
        <v>89</v>
      </c>
      <c r="AW144" s="13" t="s">
        <v>42</v>
      </c>
      <c r="AX144" s="13" t="s">
        <v>82</v>
      </c>
      <c r="AY144" s="207" t="s">
        <v>221</v>
      </c>
    </row>
    <row r="145" spans="1:65" s="13" customFormat="1">
      <c r="B145" s="197"/>
      <c r="C145" s="198"/>
      <c r="D145" s="199" t="s">
        <v>229</v>
      </c>
      <c r="E145" s="200" t="s">
        <v>44</v>
      </c>
      <c r="F145" s="201" t="s">
        <v>259</v>
      </c>
      <c r="G145" s="198"/>
      <c r="H145" s="200" t="s">
        <v>44</v>
      </c>
      <c r="I145" s="202"/>
      <c r="J145" s="198"/>
      <c r="K145" s="198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229</v>
      </c>
      <c r="AU145" s="207" t="s">
        <v>21</v>
      </c>
      <c r="AV145" s="13" t="s">
        <v>89</v>
      </c>
      <c r="AW145" s="13" t="s">
        <v>42</v>
      </c>
      <c r="AX145" s="13" t="s">
        <v>82</v>
      </c>
      <c r="AY145" s="207" t="s">
        <v>221</v>
      </c>
    </row>
    <row r="146" spans="1:65" s="14" customFormat="1">
      <c r="B146" s="208"/>
      <c r="C146" s="209"/>
      <c r="D146" s="199" t="s">
        <v>229</v>
      </c>
      <c r="E146" s="210" t="s">
        <v>44</v>
      </c>
      <c r="F146" s="211" t="s">
        <v>271</v>
      </c>
      <c r="G146" s="209"/>
      <c r="H146" s="212">
        <v>10.55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229</v>
      </c>
      <c r="AU146" s="218" t="s">
        <v>21</v>
      </c>
      <c r="AV146" s="14" t="s">
        <v>21</v>
      </c>
      <c r="AW146" s="14" t="s">
        <v>42</v>
      </c>
      <c r="AX146" s="14" t="s">
        <v>82</v>
      </c>
      <c r="AY146" s="218" t="s">
        <v>221</v>
      </c>
    </row>
    <row r="147" spans="1:65" s="15" customFormat="1">
      <c r="B147" s="219"/>
      <c r="C147" s="220"/>
      <c r="D147" s="199" t="s">
        <v>229</v>
      </c>
      <c r="E147" s="221" t="s">
        <v>44</v>
      </c>
      <c r="F147" s="222" t="s">
        <v>232</v>
      </c>
      <c r="G147" s="220"/>
      <c r="H147" s="223">
        <v>10.55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229</v>
      </c>
      <c r="AU147" s="229" t="s">
        <v>21</v>
      </c>
      <c r="AV147" s="15" t="s">
        <v>227</v>
      </c>
      <c r="AW147" s="15" t="s">
        <v>42</v>
      </c>
      <c r="AX147" s="15" t="s">
        <v>89</v>
      </c>
      <c r="AY147" s="229" t="s">
        <v>221</v>
      </c>
    </row>
    <row r="148" spans="1:65" s="2" customFormat="1" ht="24.2" customHeight="1">
      <c r="A148" s="37"/>
      <c r="B148" s="38"/>
      <c r="C148" s="184" t="s">
        <v>272</v>
      </c>
      <c r="D148" s="184" t="s">
        <v>223</v>
      </c>
      <c r="E148" s="185" t="s">
        <v>273</v>
      </c>
      <c r="F148" s="186" t="s">
        <v>274</v>
      </c>
      <c r="G148" s="187" t="s">
        <v>133</v>
      </c>
      <c r="H148" s="188">
        <v>10.55</v>
      </c>
      <c r="I148" s="189"/>
      <c r="J148" s="190">
        <f>ROUND(I148*H148,2)</f>
        <v>0</v>
      </c>
      <c r="K148" s="186" t="s">
        <v>226</v>
      </c>
      <c r="L148" s="42"/>
      <c r="M148" s="191" t="s">
        <v>44</v>
      </c>
      <c r="N148" s="192" t="s">
        <v>53</v>
      </c>
      <c r="O148" s="67"/>
      <c r="P148" s="193">
        <f>O148*H148</f>
        <v>0</v>
      </c>
      <c r="Q148" s="193">
        <v>0</v>
      </c>
      <c r="R148" s="193">
        <f>Q148*H148</f>
        <v>0</v>
      </c>
      <c r="S148" s="193">
        <v>0.22</v>
      </c>
      <c r="T148" s="194">
        <f>S148*H148</f>
        <v>2.3210000000000002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5" t="s">
        <v>227</v>
      </c>
      <c r="AT148" s="195" t="s">
        <v>223</v>
      </c>
      <c r="AU148" s="195" t="s">
        <v>21</v>
      </c>
      <c r="AY148" s="19" t="s">
        <v>221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9" t="s">
        <v>89</v>
      </c>
      <c r="BK148" s="196">
        <f>ROUND(I148*H148,2)</f>
        <v>0</v>
      </c>
      <c r="BL148" s="19" t="s">
        <v>227</v>
      </c>
      <c r="BM148" s="195" t="s">
        <v>275</v>
      </c>
    </row>
    <row r="149" spans="1:65" s="13" customFormat="1">
      <c r="B149" s="197"/>
      <c r="C149" s="198"/>
      <c r="D149" s="199" t="s">
        <v>229</v>
      </c>
      <c r="E149" s="200" t="s">
        <v>44</v>
      </c>
      <c r="F149" s="201" t="s">
        <v>230</v>
      </c>
      <c r="G149" s="198"/>
      <c r="H149" s="200" t="s">
        <v>44</v>
      </c>
      <c r="I149" s="202"/>
      <c r="J149" s="198"/>
      <c r="K149" s="198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229</v>
      </c>
      <c r="AU149" s="207" t="s">
        <v>21</v>
      </c>
      <c r="AV149" s="13" t="s">
        <v>89</v>
      </c>
      <c r="AW149" s="13" t="s">
        <v>42</v>
      </c>
      <c r="AX149" s="13" t="s">
        <v>82</v>
      </c>
      <c r="AY149" s="207" t="s">
        <v>221</v>
      </c>
    </row>
    <row r="150" spans="1:65" s="13" customFormat="1">
      <c r="B150" s="197"/>
      <c r="C150" s="198"/>
      <c r="D150" s="199" t="s">
        <v>229</v>
      </c>
      <c r="E150" s="200" t="s">
        <v>44</v>
      </c>
      <c r="F150" s="201" t="s">
        <v>259</v>
      </c>
      <c r="G150" s="198"/>
      <c r="H150" s="200" t="s">
        <v>44</v>
      </c>
      <c r="I150" s="202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229</v>
      </c>
      <c r="AU150" s="207" t="s">
        <v>21</v>
      </c>
      <c r="AV150" s="13" t="s">
        <v>89</v>
      </c>
      <c r="AW150" s="13" t="s">
        <v>42</v>
      </c>
      <c r="AX150" s="13" t="s">
        <v>82</v>
      </c>
      <c r="AY150" s="207" t="s">
        <v>221</v>
      </c>
    </row>
    <row r="151" spans="1:65" s="14" customFormat="1">
      <c r="B151" s="208"/>
      <c r="C151" s="209"/>
      <c r="D151" s="199" t="s">
        <v>229</v>
      </c>
      <c r="E151" s="210" t="s">
        <v>44</v>
      </c>
      <c r="F151" s="211" t="s">
        <v>276</v>
      </c>
      <c r="G151" s="209"/>
      <c r="H151" s="212">
        <v>10.55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229</v>
      </c>
      <c r="AU151" s="218" t="s">
        <v>21</v>
      </c>
      <c r="AV151" s="14" t="s">
        <v>21</v>
      </c>
      <c r="AW151" s="14" t="s">
        <v>42</v>
      </c>
      <c r="AX151" s="14" t="s">
        <v>82</v>
      </c>
      <c r="AY151" s="218" t="s">
        <v>221</v>
      </c>
    </row>
    <row r="152" spans="1:65" s="15" customFormat="1">
      <c r="B152" s="219"/>
      <c r="C152" s="220"/>
      <c r="D152" s="199" t="s">
        <v>229</v>
      </c>
      <c r="E152" s="221" t="s">
        <v>44</v>
      </c>
      <c r="F152" s="222" t="s">
        <v>232</v>
      </c>
      <c r="G152" s="220"/>
      <c r="H152" s="223">
        <v>10.55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229</v>
      </c>
      <c r="AU152" s="229" t="s">
        <v>21</v>
      </c>
      <c r="AV152" s="15" t="s">
        <v>227</v>
      </c>
      <c r="AW152" s="15" t="s">
        <v>42</v>
      </c>
      <c r="AX152" s="15" t="s">
        <v>89</v>
      </c>
      <c r="AY152" s="229" t="s">
        <v>221</v>
      </c>
    </row>
    <row r="153" spans="1:65" s="2" customFormat="1" ht="24.2" customHeight="1">
      <c r="A153" s="37"/>
      <c r="B153" s="38"/>
      <c r="C153" s="184" t="s">
        <v>277</v>
      </c>
      <c r="D153" s="184" t="s">
        <v>223</v>
      </c>
      <c r="E153" s="185" t="s">
        <v>278</v>
      </c>
      <c r="F153" s="186" t="s">
        <v>279</v>
      </c>
      <c r="G153" s="187" t="s">
        <v>133</v>
      </c>
      <c r="H153" s="188">
        <v>607.62</v>
      </c>
      <c r="I153" s="189"/>
      <c r="J153" s="190">
        <f>ROUND(I153*H153,2)</f>
        <v>0</v>
      </c>
      <c r="K153" s="186" t="s">
        <v>226</v>
      </c>
      <c r="L153" s="42"/>
      <c r="M153" s="191" t="s">
        <v>44</v>
      </c>
      <c r="N153" s="192" t="s">
        <v>53</v>
      </c>
      <c r="O153" s="67"/>
      <c r="P153" s="193">
        <f>O153*H153</f>
        <v>0</v>
      </c>
      <c r="Q153" s="193">
        <v>9.0000000000000006E-5</v>
      </c>
      <c r="R153" s="193">
        <f>Q153*H153</f>
        <v>5.4685800000000007E-2</v>
      </c>
      <c r="S153" s="193">
        <v>0.23</v>
      </c>
      <c r="T153" s="194">
        <f>S153*H153</f>
        <v>139.7526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227</v>
      </c>
      <c r="AT153" s="195" t="s">
        <v>223</v>
      </c>
      <c r="AU153" s="195" t="s">
        <v>21</v>
      </c>
      <c r="AY153" s="19" t="s">
        <v>221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9" t="s">
        <v>89</v>
      </c>
      <c r="BK153" s="196">
        <f>ROUND(I153*H153,2)</f>
        <v>0</v>
      </c>
      <c r="BL153" s="19" t="s">
        <v>227</v>
      </c>
      <c r="BM153" s="195" t="s">
        <v>280</v>
      </c>
    </row>
    <row r="154" spans="1:65" s="13" customFormat="1">
      <c r="B154" s="197"/>
      <c r="C154" s="198"/>
      <c r="D154" s="199" t="s">
        <v>229</v>
      </c>
      <c r="E154" s="200" t="s">
        <v>44</v>
      </c>
      <c r="F154" s="201" t="s">
        <v>230</v>
      </c>
      <c r="G154" s="198"/>
      <c r="H154" s="200" t="s">
        <v>44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229</v>
      </c>
      <c r="AU154" s="207" t="s">
        <v>21</v>
      </c>
      <c r="AV154" s="13" t="s">
        <v>89</v>
      </c>
      <c r="AW154" s="13" t="s">
        <v>42</v>
      </c>
      <c r="AX154" s="13" t="s">
        <v>82</v>
      </c>
      <c r="AY154" s="207" t="s">
        <v>221</v>
      </c>
    </row>
    <row r="155" spans="1:65" s="13" customFormat="1">
      <c r="B155" s="197"/>
      <c r="C155" s="198"/>
      <c r="D155" s="199" t="s">
        <v>229</v>
      </c>
      <c r="E155" s="200" t="s">
        <v>44</v>
      </c>
      <c r="F155" s="201" t="s">
        <v>281</v>
      </c>
      <c r="G155" s="198"/>
      <c r="H155" s="200" t="s">
        <v>44</v>
      </c>
      <c r="I155" s="202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229</v>
      </c>
      <c r="AU155" s="207" t="s">
        <v>21</v>
      </c>
      <c r="AV155" s="13" t="s">
        <v>89</v>
      </c>
      <c r="AW155" s="13" t="s">
        <v>42</v>
      </c>
      <c r="AX155" s="13" t="s">
        <v>82</v>
      </c>
      <c r="AY155" s="207" t="s">
        <v>221</v>
      </c>
    </row>
    <row r="156" spans="1:65" s="14" customFormat="1">
      <c r="B156" s="208"/>
      <c r="C156" s="209"/>
      <c r="D156" s="199" t="s">
        <v>229</v>
      </c>
      <c r="E156" s="210" t="s">
        <v>44</v>
      </c>
      <c r="F156" s="211" t="s">
        <v>282</v>
      </c>
      <c r="G156" s="209"/>
      <c r="H156" s="212">
        <v>303.81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229</v>
      </c>
      <c r="AU156" s="218" t="s">
        <v>21</v>
      </c>
      <c r="AV156" s="14" t="s">
        <v>21</v>
      </c>
      <c r="AW156" s="14" t="s">
        <v>42</v>
      </c>
      <c r="AX156" s="14" t="s">
        <v>82</v>
      </c>
      <c r="AY156" s="218" t="s">
        <v>221</v>
      </c>
    </row>
    <row r="157" spans="1:65" s="14" customFormat="1">
      <c r="B157" s="208"/>
      <c r="C157" s="209"/>
      <c r="D157" s="199" t="s">
        <v>229</v>
      </c>
      <c r="E157" s="210" t="s">
        <v>44</v>
      </c>
      <c r="F157" s="211" t="s">
        <v>283</v>
      </c>
      <c r="G157" s="209"/>
      <c r="H157" s="212">
        <v>303.81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229</v>
      </c>
      <c r="AU157" s="218" t="s">
        <v>21</v>
      </c>
      <c r="AV157" s="14" t="s">
        <v>21</v>
      </c>
      <c r="AW157" s="14" t="s">
        <v>42</v>
      </c>
      <c r="AX157" s="14" t="s">
        <v>82</v>
      </c>
      <c r="AY157" s="218" t="s">
        <v>221</v>
      </c>
    </row>
    <row r="158" spans="1:65" s="15" customFormat="1">
      <c r="B158" s="219"/>
      <c r="C158" s="220"/>
      <c r="D158" s="199" t="s">
        <v>229</v>
      </c>
      <c r="E158" s="221" t="s">
        <v>44</v>
      </c>
      <c r="F158" s="222" t="s">
        <v>232</v>
      </c>
      <c r="G158" s="220"/>
      <c r="H158" s="223">
        <v>607.62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229</v>
      </c>
      <c r="AU158" s="229" t="s">
        <v>21</v>
      </c>
      <c r="AV158" s="15" t="s">
        <v>227</v>
      </c>
      <c r="AW158" s="15" t="s">
        <v>42</v>
      </c>
      <c r="AX158" s="15" t="s">
        <v>89</v>
      </c>
      <c r="AY158" s="229" t="s">
        <v>221</v>
      </c>
    </row>
    <row r="159" spans="1:65" s="2" customFormat="1" ht="24.2" customHeight="1">
      <c r="A159" s="37"/>
      <c r="B159" s="38"/>
      <c r="C159" s="184" t="s">
        <v>284</v>
      </c>
      <c r="D159" s="184" t="s">
        <v>223</v>
      </c>
      <c r="E159" s="185" t="s">
        <v>285</v>
      </c>
      <c r="F159" s="186" t="s">
        <v>286</v>
      </c>
      <c r="G159" s="187" t="s">
        <v>121</v>
      </c>
      <c r="H159" s="188">
        <v>124.55</v>
      </c>
      <c r="I159" s="189"/>
      <c r="J159" s="190">
        <f>ROUND(I159*H159,2)</f>
        <v>0</v>
      </c>
      <c r="K159" s="186" t="s">
        <v>226</v>
      </c>
      <c r="L159" s="42"/>
      <c r="M159" s="191" t="s">
        <v>44</v>
      </c>
      <c r="N159" s="192" t="s">
        <v>53</v>
      </c>
      <c r="O159" s="67"/>
      <c r="P159" s="193">
        <f>O159*H159</f>
        <v>0</v>
      </c>
      <c r="Q159" s="193">
        <v>0</v>
      </c>
      <c r="R159" s="193">
        <f>Q159*H159</f>
        <v>0</v>
      </c>
      <c r="S159" s="193">
        <v>0.20499999999999999</v>
      </c>
      <c r="T159" s="194">
        <f>S159*H159</f>
        <v>25.532749999999997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227</v>
      </c>
      <c r="AT159" s="195" t="s">
        <v>223</v>
      </c>
      <c r="AU159" s="195" t="s">
        <v>21</v>
      </c>
      <c r="AY159" s="19" t="s">
        <v>221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9" t="s">
        <v>89</v>
      </c>
      <c r="BK159" s="196">
        <f>ROUND(I159*H159,2)</f>
        <v>0</v>
      </c>
      <c r="BL159" s="19" t="s">
        <v>227</v>
      </c>
      <c r="BM159" s="195" t="s">
        <v>287</v>
      </c>
    </row>
    <row r="160" spans="1:65" s="2" customFormat="1" ht="19.5">
      <c r="A160" s="37"/>
      <c r="B160" s="38"/>
      <c r="C160" s="39"/>
      <c r="D160" s="199" t="s">
        <v>288</v>
      </c>
      <c r="E160" s="39"/>
      <c r="F160" s="241" t="s">
        <v>289</v>
      </c>
      <c r="G160" s="39"/>
      <c r="H160" s="39"/>
      <c r="I160" s="242"/>
      <c r="J160" s="39"/>
      <c r="K160" s="39"/>
      <c r="L160" s="42"/>
      <c r="M160" s="243"/>
      <c r="N160" s="244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9" t="s">
        <v>288</v>
      </c>
      <c r="AU160" s="19" t="s">
        <v>21</v>
      </c>
    </row>
    <row r="161" spans="1:65" s="13" customFormat="1">
      <c r="B161" s="197"/>
      <c r="C161" s="198"/>
      <c r="D161" s="199" t="s">
        <v>229</v>
      </c>
      <c r="E161" s="200" t="s">
        <v>44</v>
      </c>
      <c r="F161" s="201" t="s">
        <v>230</v>
      </c>
      <c r="G161" s="198"/>
      <c r="H161" s="200" t="s">
        <v>44</v>
      </c>
      <c r="I161" s="202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229</v>
      </c>
      <c r="AU161" s="207" t="s">
        <v>21</v>
      </c>
      <c r="AV161" s="13" t="s">
        <v>89</v>
      </c>
      <c r="AW161" s="13" t="s">
        <v>42</v>
      </c>
      <c r="AX161" s="13" t="s">
        <v>82</v>
      </c>
      <c r="AY161" s="207" t="s">
        <v>221</v>
      </c>
    </row>
    <row r="162" spans="1:65" s="14" customFormat="1">
      <c r="B162" s="208"/>
      <c r="C162" s="209"/>
      <c r="D162" s="199" t="s">
        <v>229</v>
      </c>
      <c r="E162" s="210" t="s">
        <v>44</v>
      </c>
      <c r="F162" s="211" t="s">
        <v>290</v>
      </c>
      <c r="G162" s="209"/>
      <c r="H162" s="212">
        <v>44.35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229</v>
      </c>
      <c r="AU162" s="218" t="s">
        <v>21</v>
      </c>
      <c r="AV162" s="14" t="s">
        <v>21</v>
      </c>
      <c r="AW162" s="14" t="s">
        <v>42</v>
      </c>
      <c r="AX162" s="14" t="s">
        <v>82</v>
      </c>
      <c r="AY162" s="218" t="s">
        <v>221</v>
      </c>
    </row>
    <row r="163" spans="1:65" s="14" customFormat="1">
      <c r="B163" s="208"/>
      <c r="C163" s="209"/>
      <c r="D163" s="199" t="s">
        <v>229</v>
      </c>
      <c r="E163" s="210" t="s">
        <v>44</v>
      </c>
      <c r="F163" s="211" t="s">
        <v>291</v>
      </c>
      <c r="G163" s="209"/>
      <c r="H163" s="212">
        <v>80.2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229</v>
      </c>
      <c r="AU163" s="218" t="s">
        <v>21</v>
      </c>
      <c r="AV163" s="14" t="s">
        <v>21</v>
      </c>
      <c r="AW163" s="14" t="s">
        <v>42</v>
      </c>
      <c r="AX163" s="14" t="s">
        <v>82</v>
      </c>
      <c r="AY163" s="218" t="s">
        <v>221</v>
      </c>
    </row>
    <row r="164" spans="1:65" s="15" customFormat="1">
      <c r="B164" s="219"/>
      <c r="C164" s="220"/>
      <c r="D164" s="199" t="s">
        <v>229</v>
      </c>
      <c r="E164" s="221" t="s">
        <v>44</v>
      </c>
      <c r="F164" s="222" t="s">
        <v>232</v>
      </c>
      <c r="G164" s="220"/>
      <c r="H164" s="223">
        <v>124.55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229</v>
      </c>
      <c r="AU164" s="229" t="s">
        <v>21</v>
      </c>
      <c r="AV164" s="15" t="s">
        <v>227</v>
      </c>
      <c r="AW164" s="15" t="s">
        <v>42</v>
      </c>
      <c r="AX164" s="15" t="s">
        <v>89</v>
      </c>
      <c r="AY164" s="229" t="s">
        <v>221</v>
      </c>
    </row>
    <row r="165" spans="1:65" s="2" customFormat="1" ht="24.2" customHeight="1">
      <c r="A165" s="37"/>
      <c r="B165" s="38"/>
      <c r="C165" s="184" t="s">
        <v>292</v>
      </c>
      <c r="D165" s="184" t="s">
        <v>223</v>
      </c>
      <c r="E165" s="185" t="s">
        <v>293</v>
      </c>
      <c r="F165" s="186" t="s">
        <v>294</v>
      </c>
      <c r="G165" s="187" t="s">
        <v>121</v>
      </c>
      <c r="H165" s="188">
        <v>24.2</v>
      </c>
      <c r="I165" s="189"/>
      <c r="J165" s="190">
        <f>ROUND(I165*H165,2)</f>
        <v>0</v>
      </c>
      <c r="K165" s="186" t="s">
        <v>226</v>
      </c>
      <c r="L165" s="42"/>
      <c r="M165" s="191" t="s">
        <v>44</v>
      </c>
      <c r="N165" s="192" t="s">
        <v>53</v>
      </c>
      <c r="O165" s="67"/>
      <c r="P165" s="193">
        <f>O165*H165</f>
        <v>0</v>
      </c>
      <c r="Q165" s="193">
        <v>0</v>
      </c>
      <c r="R165" s="193">
        <f>Q165*H165</f>
        <v>0</v>
      </c>
      <c r="S165" s="193">
        <v>0.04</v>
      </c>
      <c r="T165" s="194">
        <f>S165*H165</f>
        <v>0.96799999999999997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5" t="s">
        <v>227</v>
      </c>
      <c r="AT165" s="195" t="s">
        <v>223</v>
      </c>
      <c r="AU165" s="195" t="s">
        <v>21</v>
      </c>
      <c r="AY165" s="19" t="s">
        <v>221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9" t="s">
        <v>89</v>
      </c>
      <c r="BK165" s="196">
        <f>ROUND(I165*H165,2)</f>
        <v>0</v>
      </c>
      <c r="BL165" s="19" t="s">
        <v>227</v>
      </c>
      <c r="BM165" s="195" t="s">
        <v>295</v>
      </c>
    </row>
    <row r="166" spans="1:65" s="2" customFormat="1" ht="19.5">
      <c r="A166" s="37"/>
      <c r="B166" s="38"/>
      <c r="C166" s="39"/>
      <c r="D166" s="199" t="s">
        <v>288</v>
      </c>
      <c r="E166" s="39"/>
      <c r="F166" s="241" t="s">
        <v>289</v>
      </c>
      <c r="G166" s="39"/>
      <c r="H166" s="39"/>
      <c r="I166" s="242"/>
      <c r="J166" s="39"/>
      <c r="K166" s="39"/>
      <c r="L166" s="42"/>
      <c r="M166" s="243"/>
      <c r="N166" s="244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9" t="s">
        <v>288</v>
      </c>
      <c r="AU166" s="19" t="s">
        <v>21</v>
      </c>
    </row>
    <row r="167" spans="1:65" s="13" customFormat="1">
      <c r="B167" s="197"/>
      <c r="C167" s="198"/>
      <c r="D167" s="199" t="s">
        <v>229</v>
      </c>
      <c r="E167" s="200" t="s">
        <v>44</v>
      </c>
      <c r="F167" s="201" t="s">
        <v>230</v>
      </c>
      <c r="G167" s="198"/>
      <c r="H167" s="200" t="s">
        <v>44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229</v>
      </c>
      <c r="AU167" s="207" t="s">
        <v>21</v>
      </c>
      <c r="AV167" s="13" t="s">
        <v>89</v>
      </c>
      <c r="AW167" s="13" t="s">
        <v>42</v>
      </c>
      <c r="AX167" s="13" t="s">
        <v>82</v>
      </c>
      <c r="AY167" s="207" t="s">
        <v>221</v>
      </c>
    </row>
    <row r="168" spans="1:65" s="14" customFormat="1">
      <c r="B168" s="208"/>
      <c r="C168" s="209"/>
      <c r="D168" s="199" t="s">
        <v>229</v>
      </c>
      <c r="E168" s="210" t="s">
        <v>44</v>
      </c>
      <c r="F168" s="211" t="s">
        <v>296</v>
      </c>
      <c r="G168" s="209"/>
      <c r="H168" s="212">
        <v>24.2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229</v>
      </c>
      <c r="AU168" s="218" t="s">
        <v>21</v>
      </c>
      <c r="AV168" s="14" t="s">
        <v>21</v>
      </c>
      <c r="AW168" s="14" t="s">
        <v>42</v>
      </c>
      <c r="AX168" s="14" t="s">
        <v>82</v>
      </c>
      <c r="AY168" s="218" t="s">
        <v>221</v>
      </c>
    </row>
    <row r="169" spans="1:65" s="15" customFormat="1">
      <c r="B169" s="219"/>
      <c r="C169" s="220"/>
      <c r="D169" s="199" t="s">
        <v>229</v>
      </c>
      <c r="E169" s="221" t="s">
        <v>44</v>
      </c>
      <c r="F169" s="222" t="s">
        <v>232</v>
      </c>
      <c r="G169" s="220"/>
      <c r="H169" s="223">
        <v>24.2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229</v>
      </c>
      <c r="AU169" s="229" t="s">
        <v>21</v>
      </c>
      <c r="AV169" s="15" t="s">
        <v>227</v>
      </c>
      <c r="AW169" s="15" t="s">
        <v>42</v>
      </c>
      <c r="AX169" s="15" t="s">
        <v>89</v>
      </c>
      <c r="AY169" s="229" t="s">
        <v>221</v>
      </c>
    </row>
    <row r="170" spans="1:65" s="2" customFormat="1" ht="14.45" customHeight="1">
      <c r="A170" s="37"/>
      <c r="B170" s="38"/>
      <c r="C170" s="184" t="s">
        <v>297</v>
      </c>
      <c r="D170" s="184" t="s">
        <v>223</v>
      </c>
      <c r="E170" s="185" t="s">
        <v>298</v>
      </c>
      <c r="F170" s="186" t="s">
        <v>299</v>
      </c>
      <c r="G170" s="187" t="s">
        <v>133</v>
      </c>
      <c r="H170" s="188">
        <v>1283</v>
      </c>
      <c r="I170" s="189"/>
      <c r="J170" s="190">
        <f>ROUND(I170*H170,2)</f>
        <v>0</v>
      </c>
      <c r="K170" s="186" t="s">
        <v>226</v>
      </c>
      <c r="L170" s="42"/>
      <c r="M170" s="191" t="s">
        <v>44</v>
      </c>
      <c r="N170" s="192" t="s">
        <v>53</v>
      </c>
      <c r="O170" s="67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5" t="s">
        <v>227</v>
      </c>
      <c r="AT170" s="195" t="s">
        <v>223</v>
      </c>
      <c r="AU170" s="195" t="s">
        <v>21</v>
      </c>
      <c r="AY170" s="19" t="s">
        <v>221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9" t="s">
        <v>89</v>
      </c>
      <c r="BK170" s="196">
        <f>ROUND(I170*H170,2)</f>
        <v>0</v>
      </c>
      <c r="BL170" s="19" t="s">
        <v>227</v>
      </c>
      <c r="BM170" s="195" t="s">
        <v>300</v>
      </c>
    </row>
    <row r="171" spans="1:65" s="2" customFormat="1" ht="39">
      <c r="A171" s="37"/>
      <c r="B171" s="38"/>
      <c r="C171" s="39"/>
      <c r="D171" s="199" t="s">
        <v>288</v>
      </c>
      <c r="E171" s="39"/>
      <c r="F171" s="241" t="s">
        <v>301</v>
      </c>
      <c r="G171" s="39"/>
      <c r="H171" s="39"/>
      <c r="I171" s="242"/>
      <c r="J171" s="39"/>
      <c r="K171" s="39"/>
      <c r="L171" s="42"/>
      <c r="M171" s="243"/>
      <c r="N171" s="244"/>
      <c r="O171" s="67"/>
      <c r="P171" s="67"/>
      <c r="Q171" s="67"/>
      <c r="R171" s="67"/>
      <c r="S171" s="67"/>
      <c r="T171" s="68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9" t="s">
        <v>288</v>
      </c>
      <c r="AU171" s="19" t="s">
        <v>21</v>
      </c>
    </row>
    <row r="172" spans="1:65" s="13" customFormat="1">
      <c r="B172" s="197"/>
      <c r="C172" s="198"/>
      <c r="D172" s="199" t="s">
        <v>229</v>
      </c>
      <c r="E172" s="200" t="s">
        <v>44</v>
      </c>
      <c r="F172" s="201" t="s">
        <v>230</v>
      </c>
      <c r="G172" s="198"/>
      <c r="H172" s="200" t="s">
        <v>44</v>
      </c>
      <c r="I172" s="202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229</v>
      </c>
      <c r="AU172" s="207" t="s">
        <v>21</v>
      </c>
      <c r="AV172" s="13" t="s">
        <v>89</v>
      </c>
      <c r="AW172" s="13" t="s">
        <v>42</v>
      </c>
      <c r="AX172" s="13" t="s">
        <v>82</v>
      </c>
      <c r="AY172" s="207" t="s">
        <v>221</v>
      </c>
    </row>
    <row r="173" spans="1:65" s="13" customFormat="1">
      <c r="B173" s="197"/>
      <c r="C173" s="198"/>
      <c r="D173" s="199" t="s">
        <v>229</v>
      </c>
      <c r="E173" s="200" t="s">
        <v>44</v>
      </c>
      <c r="F173" s="201" t="s">
        <v>302</v>
      </c>
      <c r="G173" s="198"/>
      <c r="H173" s="200" t="s">
        <v>44</v>
      </c>
      <c r="I173" s="202"/>
      <c r="J173" s="198"/>
      <c r="K173" s="198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229</v>
      </c>
      <c r="AU173" s="207" t="s">
        <v>21</v>
      </c>
      <c r="AV173" s="13" t="s">
        <v>89</v>
      </c>
      <c r="AW173" s="13" t="s">
        <v>42</v>
      </c>
      <c r="AX173" s="13" t="s">
        <v>82</v>
      </c>
      <c r="AY173" s="207" t="s">
        <v>221</v>
      </c>
    </row>
    <row r="174" spans="1:65" s="14" customFormat="1">
      <c r="B174" s="208"/>
      <c r="C174" s="209"/>
      <c r="D174" s="199" t="s">
        <v>229</v>
      </c>
      <c r="E174" s="210" t="s">
        <v>44</v>
      </c>
      <c r="F174" s="211" t="s">
        <v>231</v>
      </c>
      <c r="G174" s="209"/>
      <c r="H174" s="212">
        <v>1283</v>
      </c>
      <c r="I174" s="213"/>
      <c r="J174" s="209"/>
      <c r="K174" s="209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229</v>
      </c>
      <c r="AU174" s="218" t="s">
        <v>21</v>
      </c>
      <c r="AV174" s="14" t="s">
        <v>21</v>
      </c>
      <c r="AW174" s="14" t="s">
        <v>42</v>
      </c>
      <c r="AX174" s="14" t="s">
        <v>82</v>
      </c>
      <c r="AY174" s="218" t="s">
        <v>221</v>
      </c>
    </row>
    <row r="175" spans="1:65" s="15" customFormat="1">
      <c r="B175" s="219"/>
      <c r="C175" s="220"/>
      <c r="D175" s="199" t="s">
        <v>229</v>
      </c>
      <c r="E175" s="221" t="s">
        <v>44</v>
      </c>
      <c r="F175" s="222" t="s">
        <v>232</v>
      </c>
      <c r="G175" s="220"/>
      <c r="H175" s="223">
        <v>1283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229</v>
      </c>
      <c r="AU175" s="229" t="s">
        <v>21</v>
      </c>
      <c r="AV175" s="15" t="s">
        <v>227</v>
      </c>
      <c r="AW175" s="15" t="s">
        <v>42</v>
      </c>
      <c r="AX175" s="15" t="s">
        <v>89</v>
      </c>
      <c r="AY175" s="229" t="s">
        <v>221</v>
      </c>
    </row>
    <row r="176" spans="1:65" s="2" customFormat="1" ht="24.2" customHeight="1">
      <c r="A176" s="37"/>
      <c r="B176" s="38"/>
      <c r="C176" s="184" t="s">
        <v>303</v>
      </c>
      <c r="D176" s="184" t="s">
        <v>223</v>
      </c>
      <c r="E176" s="185" t="s">
        <v>304</v>
      </c>
      <c r="F176" s="186" t="s">
        <v>305</v>
      </c>
      <c r="G176" s="187" t="s">
        <v>306</v>
      </c>
      <c r="H176" s="188">
        <v>147.959</v>
      </c>
      <c r="I176" s="189"/>
      <c r="J176" s="190">
        <f>ROUND(I176*H176,2)</f>
        <v>0</v>
      </c>
      <c r="K176" s="186" t="s">
        <v>226</v>
      </c>
      <c r="L176" s="42"/>
      <c r="M176" s="191" t="s">
        <v>44</v>
      </c>
      <c r="N176" s="192" t="s">
        <v>53</v>
      </c>
      <c r="O176" s="67"/>
      <c r="P176" s="193">
        <f>O176*H176</f>
        <v>0</v>
      </c>
      <c r="Q176" s="193">
        <v>0</v>
      </c>
      <c r="R176" s="193">
        <f>Q176*H176</f>
        <v>0</v>
      </c>
      <c r="S176" s="193">
        <v>0</v>
      </c>
      <c r="T176" s="19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5" t="s">
        <v>227</v>
      </c>
      <c r="AT176" s="195" t="s">
        <v>223</v>
      </c>
      <c r="AU176" s="195" t="s">
        <v>21</v>
      </c>
      <c r="AY176" s="19" t="s">
        <v>221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9" t="s">
        <v>89</v>
      </c>
      <c r="BK176" s="196">
        <f>ROUND(I176*H176,2)</f>
        <v>0</v>
      </c>
      <c r="BL176" s="19" t="s">
        <v>227</v>
      </c>
      <c r="BM176" s="195" t="s">
        <v>307</v>
      </c>
    </row>
    <row r="177" spans="1:65" s="13" customFormat="1">
      <c r="B177" s="197"/>
      <c r="C177" s="198"/>
      <c r="D177" s="199" t="s">
        <v>229</v>
      </c>
      <c r="E177" s="200" t="s">
        <v>44</v>
      </c>
      <c r="F177" s="201" t="s">
        <v>230</v>
      </c>
      <c r="G177" s="198"/>
      <c r="H177" s="200" t="s">
        <v>44</v>
      </c>
      <c r="I177" s="202"/>
      <c r="J177" s="198"/>
      <c r="K177" s="198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229</v>
      </c>
      <c r="AU177" s="207" t="s">
        <v>21</v>
      </c>
      <c r="AV177" s="13" t="s">
        <v>89</v>
      </c>
      <c r="AW177" s="13" t="s">
        <v>42</v>
      </c>
      <c r="AX177" s="13" t="s">
        <v>82</v>
      </c>
      <c r="AY177" s="207" t="s">
        <v>221</v>
      </c>
    </row>
    <row r="178" spans="1:65" s="14" customFormat="1">
      <c r="B178" s="208"/>
      <c r="C178" s="209"/>
      <c r="D178" s="199" t="s">
        <v>229</v>
      </c>
      <c r="E178" s="210" t="s">
        <v>44</v>
      </c>
      <c r="F178" s="211" t="s">
        <v>308</v>
      </c>
      <c r="G178" s="209"/>
      <c r="H178" s="212">
        <v>147.959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229</v>
      </c>
      <c r="AU178" s="218" t="s">
        <v>21</v>
      </c>
      <c r="AV178" s="14" t="s">
        <v>21</v>
      </c>
      <c r="AW178" s="14" t="s">
        <v>42</v>
      </c>
      <c r="AX178" s="14" t="s">
        <v>82</v>
      </c>
      <c r="AY178" s="218" t="s">
        <v>221</v>
      </c>
    </row>
    <row r="179" spans="1:65" s="15" customFormat="1">
      <c r="B179" s="219"/>
      <c r="C179" s="220"/>
      <c r="D179" s="199" t="s">
        <v>229</v>
      </c>
      <c r="E179" s="221" t="s">
        <v>44</v>
      </c>
      <c r="F179" s="222" t="s">
        <v>232</v>
      </c>
      <c r="G179" s="220"/>
      <c r="H179" s="223">
        <v>147.959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229</v>
      </c>
      <c r="AU179" s="229" t="s">
        <v>21</v>
      </c>
      <c r="AV179" s="15" t="s">
        <v>227</v>
      </c>
      <c r="AW179" s="15" t="s">
        <v>42</v>
      </c>
      <c r="AX179" s="15" t="s">
        <v>89</v>
      </c>
      <c r="AY179" s="229" t="s">
        <v>221</v>
      </c>
    </row>
    <row r="180" spans="1:65" s="2" customFormat="1" ht="24.2" customHeight="1">
      <c r="A180" s="37"/>
      <c r="B180" s="38"/>
      <c r="C180" s="184" t="s">
        <v>8</v>
      </c>
      <c r="D180" s="184" t="s">
        <v>223</v>
      </c>
      <c r="E180" s="185" t="s">
        <v>309</v>
      </c>
      <c r="F180" s="186" t="s">
        <v>310</v>
      </c>
      <c r="G180" s="187" t="s">
        <v>306</v>
      </c>
      <c r="H180" s="188">
        <v>330.54500000000002</v>
      </c>
      <c r="I180" s="189"/>
      <c r="J180" s="190">
        <f>ROUND(I180*H180,2)</f>
        <v>0</v>
      </c>
      <c r="K180" s="186" t="s">
        <v>226</v>
      </c>
      <c r="L180" s="42"/>
      <c r="M180" s="191" t="s">
        <v>44</v>
      </c>
      <c r="N180" s="192" t="s">
        <v>53</v>
      </c>
      <c r="O180" s="67"/>
      <c r="P180" s="193">
        <f>O180*H180</f>
        <v>0</v>
      </c>
      <c r="Q180" s="193">
        <v>0</v>
      </c>
      <c r="R180" s="193">
        <f>Q180*H180</f>
        <v>0</v>
      </c>
      <c r="S180" s="193">
        <v>0</v>
      </c>
      <c r="T180" s="19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5" t="s">
        <v>227</v>
      </c>
      <c r="AT180" s="195" t="s">
        <v>223</v>
      </c>
      <c r="AU180" s="195" t="s">
        <v>21</v>
      </c>
      <c r="AY180" s="19" t="s">
        <v>221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9" t="s">
        <v>89</v>
      </c>
      <c r="BK180" s="196">
        <f>ROUND(I180*H180,2)</f>
        <v>0</v>
      </c>
      <c r="BL180" s="19" t="s">
        <v>227</v>
      </c>
      <c r="BM180" s="195" t="s">
        <v>311</v>
      </c>
    </row>
    <row r="181" spans="1:65" s="13" customFormat="1">
      <c r="B181" s="197"/>
      <c r="C181" s="198"/>
      <c r="D181" s="199" t="s">
        <v>229</v>
      </c>
      <c r="E181" s="200" t="s">
        <v>44</v>
      </c>
      <c r="F181" s="201" t="s">
        <v>312</v>
      </c>
      <c r="G181" s="198"/>
      <c r="H181" s="200" t="s">
        <v>44</v>
      </c>
      <c r="I181" s="202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229</v>
      </c>
      <c r="AU181" s="207" t="s">
        <v>21</v>
      </c>
      <c r="AV181" s="13" t="s">
        <v>89</v>
      </c>
      <c r="AW181" s="13" t="s">
        <v>42</v>
      </c>
      <c r="AX181" s="13" t="s">
        <v>82</v>
      </c>
      <c r="AY181" s="207" t="s">
        <v>221</v>
      </c>
    </row>
    <row r="182" spans="1:65" s="13" customFormat="1">
      <c r="B182" s="197"/>
      <c r="C182" s="198"/>
      <c r="D182" s="199" t="s">
        <v>229</v>
      </c>
      <c r="E182" s="200" t="s">
        <v>44</v>
      </c>
      <c r="F182" s="201" t="s">
        <v>313</v>
      </c>
      <c r="G182" s="198"/>
      <c r="H182" s="200" t="s">
        <v>44</v>
      </c>
      <c r="I182" s="202"/>
      <c r="J182" s="198"/>
      <c r="K182" s="198"/>
      <c r="L182" s="203"/>
      <c r="M182" s="204"/>
      <c r="N182" s="205"/>
      <c r="O182" s="205"/>
      <c r="P182" s="205"/>
      <c r="Q182" s="205"/>
      <c r="R182" s="205"/>
      <c r="S182" s="205"/>
      <c r="T182" s="206"/>
      <c r="AT182" s="207" t="s">
        <v>229</v>
      </c>
      <c r="AU182" s="207" t="s">
        <v>21</v>
      </c>
      <c r="AV182" s="13" t="s">
        <v>89</v>
      </c>
      <c r="AW182" s="13" t="s">
        <v>42</v>
      </c>
      <c r="AX182" s="13" t="s">
        <v>82</v>
      </c>
      <c r="AY182" s="207" t="s">
        <v>221</v>
      </c>
    </row>
    <row r="183" spans="1:65" s="14" customFormat="1">
      <c r="B183" s="208"/>
      <c r="C183" s="209"/>
      <c r="D183" s="199" t="s">
        <v>229</v>
      </c>
      <c r="E183" s="210" t="s">
        <v>44</v>
      </c>
      <c r="F183" s="211" t="s">
        <v>314</v>
      </c>
      <c r="G183" s="209"/>
      <c r="H183" s="212">
        <v>330.54500000000002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229</v>
      </c>
      <c r="AU183" s="218" t="s">
        <v>21</v>
      </c>
      <c r="AV183" s="14" t="s">
        <v>21</v>
      </c>
      <c r="AW183" s="14" t="s">
        <v>42</v>
      </c>
      <c r="AX183" s="14" t="s">
        <v>82</v>
      </c>
      <c r="AY183" s="218" t="s">
        <v>221</v>
      </c>
    </row>
    <row r="184" spans="1:65" s="15" customFormat="1">
      <c r="B184" s="219"/>
      <c r="C184" s="220"/>
      <c r="D184" s="199" t="s">
        <v>229</v>
      </c>
      <c r="E184" s="221" t="s">
        <v>44</v>
      </c>
      <c r="F184" s="222" t="s">
        <v>232</v>
      </c>
      <c r="G184" s="220"/>
      <c r="H184" s="223">
        <v>330.54500000000002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229</v>
      </c>
      <c r="AU184" s="229" t="s">
        <v>21</v>
      </c>
      <c r="AV184" s="15" t="s">
        <v>227</v>
      </c>
      <c r="AW184" s="15" t="s">
        <v>42</v>
      </c>
      <c r="AX184" s="15" t="s">
        <v>89</v>
      </c>
      <c r="AY184" s="229" t="s">
        <v>221</v>
      </c>
    </row>
    <row r="185" spans="1:65" s="2" customFormat="1" ht="37.9" customHeight="1">
      <c r="A185" s="37"/>
      <c r="B185" s="38"/>
      <c r="C185" s="184" t="s">
        <v>315</v>
      </c>
      <c r="D185" s="184" t="s">
        <v>223</v>
      </c>
      <c r="E185" s="185" t="s">
        <v>316</v>
      </c>
      <c r="F185" s="186" t="s">
        <v>317</v>
      </c>
      <c r="G185" s="187" t="s">
        <v>121</v>
      </c>
      <c r="H185" s="188">
        <v>311.5</v>
      </c>
      <c r="I185" s="189"/>
      <c r="J185" s="190">
        <f>ROUND(I185*H185,2)</f>
        <v>0</v>
      </c>
      <c r="K185" s="186" t="s">
        <v>226</v>
      </c>
      <c r="L185" s="42"/>
      <c r="M185" s="191" t="s">
        <v>44</v>
      </c>
      <c r="N185" s="192" t="s">
        <v>53</v>
      </c>
      <c r="O185" s="67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5" t="s">
        <v>227</v>
      </c>
      <c r="AT185" s="195" t="s">
        <v>223</v>
      </c>
      <c r="AU185" s="195" t="s">
        <v>21</v>
      </c>
      <c r="AY185" s="19" t="s">
        <v>221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9" t="s">
        <v>89</v>
      </c>
      <c r="BK185" s="196">
        <f>ROUND(I185*H185,2)</f>
        <v>0</v>
      </c>
      <c r="BL185" s="19" t="s">
        <v>227</v>
      </c>
      <c r="BM185" s="195" t="s">
        <v>318</v>
      </c>
    </row>
    <row r="186" spans="1:65" s="13" customFormat="1">
      <c r="B186" s="197"/>
      <c r="C186" s="198"/>
      <c r="D186" s="199" t="s">
        <v>229</v>
      </c>
      <c r="E186" s="200" t="s">
        <v>44</v>
      </c>
      <c r="F186" s="201" t="s">
        <v>319</v>
      </c>
      <c r="G186" s="198"/>
      <c r="H186" s="200" t="s">
        <v>44</v>
      </c>
      <c r="I186" s="202"/>
      <c r="J186" s="198"/>
      <c r="K186" s="198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229</v>
      </c>
      <c r="AU186" s="207" t="s">
        <v>21</v>
      </c>
      <c r="AV186" s="13" t="s">
        <v>89</v>
      </c>
      <c r="AW186" s="13" t="s">
        <v>42</v>
      </c>
      <c r="AX186" s="13" t="s">
        <v>82</v>
      </c>
      <c r="AY186" s="207" t="s">
        <v>221</v>
      </c>
    </row>
    <row r="187" spans="1:65" s="13" customFormat="1">
      <c r="B187" s="197"/>
      <c r="C187" s="198"/>
      <c r="D187" s="199" t="s">
        <v>229</v>
      </c>
      <c r="E187" s="200" t="s">
        <v>44</v>
      </c>
      <c r="F187" s="201" t="s">
        <v>320</v>
      </c>
      <c r="G187" s="198"/>
      <c r="H187" s="200" t="s">
        <v>44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229</v>
      </c>
      <c r="AU187" s="207" t="s">
        <v>21</v>
      </c>
      <c r="AV187" s="13" t="s">
        <v>89</v>
      </c>
      <c r="AW187" s="13" t="s">
        <v>42</v>
      </c>
      <c r="AX187" s="13" t="s">
        <v>82</v>
      </c>
      <c r="AY187" s="207" t="s">
        <v>221</v>
      </c>
    </row>
    <row r="188" spans="1:65" s="13" customFormat="1">
      <c r="B188" s="197"/>
      <c r="C188" s="198"/>
      <c r="D188" s="199" t="s">
        <v>229</v>
      </c>
      <c r="E188" s="200" t="s">
        <v>44</v>
      </c>
      <c r="F188" s="201" t="s">
        <v>321</v>
      </c>
      <c r="G188" s="198"/>
      <c r="H188" s="200" t="s">
        <v>44</v>
      </c>
      <c r="I188" s="202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229</v>
      </c>
      <c r="AU188" s="207" t="s">
        <v>21</v>
      </c>
      <c r="AV188" s="13" t="s">
        <v>89</v>
      </c>
      <c r="AW188" s="13" t="s">
        <v>42</v>
      </c>
      <c r="AX188" s="13" t="s">
        <v>82</v>
      </c>
      <c r="AY188" s="207" t="s">
        <v>221</v>
      </c>
    </row>
    <row r="189" spans="1:65" s="14" customFormat="1">
      <c r="B189" s="208"/>
      <c r="C189" s="209"/>
      <c r="D189" s="199" t="s">
        <v>229</v>
      </c>
      <c r="E189" s="210" t="s">
        <v>44</v>
      </c>
      <c r="F189" s="211" t="s">
        <v>322</v>
      </c>
      <c r="G189" s="209"/>
      <c r="H189" s="212">
        <v>311.5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229</v>
      </c>
      <c r="AU189" s="218" t="s">
        <v>21</v>
      </c>
      <c r="AV189" s="14" t="s">
        <v>21</v>
      </c>
      <c r="AW189" s="14" t="s">
        <v>42</v>
      </c>
      <c r="AX189" s="14" t="s">
        <v>82</v>
      </c>
      <c r="AY189" s="218" t="s">
        <v>221</v>
      </c>
    </row>
    <row r="190" spans="1:65" s="15" customFormat="1">
      <c r="B190" s="219"/>
      <c r="C190" s="220"/>
      <c r="D190" s="199" t="s">
        <v>229</v>
      </c>
      <c r="E190" s="221" t="s">
        <v>44</v>
      </c>
      <c r="F190" s="222" t="s">
        <v>232</v>
      </c>
      <c r="G190" s="220"/>
      <c r="H190" s="223">
        <v>311.5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229</v>
      </c>
      <c r="AU190" s="229" t="s">
        <v>21</v>
      </c>
      <c r="AV190" s="15" t="s">
        <v>227</v>
      </c>
      <c r="AW190" s="15" t="s">
        <v>42</v>
      </c>
      <c r="AX190" s="15" t="s">
        <v>89</v>
      </c>
      <c r="AY190" s="229" t="s">
        <v>221</v>
      </c>
    </row>
    <row r="191" spans="1:65" s="2" customFormat="1" ht="37.9" customHeight="1">
      <c r="A191" s="37"/>
      <c r="B191" s="38"/>
      <c r="C191" s="184" t="s">
        <v>144</v>
      </c>
      <c r="D191" s="184" t="s">
        <v>223</v>
      </c>
      <c r="E191" s="185" t="s">
        <v>323</v>
      </c>
      <c r="F191" s="186" t="s">
        <v>324</v>
      </c>
      <c r="G191" s="187" t="s">
        <v>306</v>
      </c>
      <c r="H191" s="188">
        <v>319.32</v>
      </c>
      <c r="I191" s="189"/>
      <c r="J191" s="190">
        <f>ROUND(I191*H191,2)</f>
        <v>0</v>
      </c>
      <c r="K191" s="186" t="s">
        <v>226</v>
      </c>
      <c r="L191" s="42"/>
      <c r="M191" s="191" t="s">
        <v>44</v>
      </c>
      <c r="N191" s="192" t="s">
        <v>53</v>
      </c>
      <c r="O191" s="67"/>
      <c r="P191" s="193">
        <f>O191*H191</f>
        <v>0</v>
      </c>
      <c r="Q191" s="193">
        <v>0</v>
      </c>
      <c r="R191" s="193">
        <f>Q191*H191</f>
        <v>0</v>
      </c>
      <c r="S191" s="193">
        <v>0</v>
      </c>
      <c r="T191" s="19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5" t="s">
        <v>227</v>
      </c>
      <c r="AT191" s="195" t="s">
        <v>223</v>
      </c>
      <c r="AU191" s="195" t="s">
        <v>21</v>
      </c>
      <c r="AY191" s="19" t="s">
        <v>221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9" t="s">
        <v>89</v>
      </c>
      <c r="BK191" s="196">
        <f>ROUND(I191*H191,2)</f>
        <v>0</v>
      </c>
      <c r="BL191" s="19" t="s">
        <v>227</v>
      </c>
      <c r="BM191" s="195" t="s">
        <v>325</v>
      </c>
    </row>
    <row r="192" spans="1:65" s="13" customFormat="1">
      <c r="B192" s="197"/>
      <c r="C192" s="198"/>
      <c r="D192" s="199" t="s">
        <v>229</v>
      </c>
      <c r="E192" s="200" t="s">
        <v>44</v>
      </c>
      <c r="F192" s="201" t="s">
        <v>326</v>
      </c>
      <c r="G192" s="198"/>
      <c r="H192" s="200" t="s">
        <v>44</v>
      </c>
      <c r="I192" s="202"/>
      <c r="J192" s="198"/>
      <c r="K192" s="198"/>
      <c r="L192" s="203"/>
      <c r="M192" s="204"/>
      <c r="N192" s="205"/>
      <c r="O192" s="205"/>
      <c r="P192" s="205"/>
      <c r="Q192" s="205"/>
      <c r="R192" s="205"/>
      <c r="S192" s="205"/>
      <c r="T192" s="206"/>
      <c r="AT192" s="207" t="s">
        <v>229</v>
      </c>
      <c r="AU192" s="207" t="s">
        <v>21</v>
      </c>
      <c r="AV192" s="13" t="s">
        <v>89</v>
      </c>
      <c r="AW192" s="13" t="s">
        <v>42</v>
      </c>
      <c r="AX192" s="13" t="s">
        <v>82</v>
      </c>
      <c r="AY192" s="207" t="s">
        <v>221</v>
      </c>
    </row>
    <row r="193" spans="1:65" s="14" customFormat="1">
      <c r="B193" s="208"/>
      <c r="C193" s="209"/>
      <c r="D193" s="199" t="s">
        <v>229</v>
      </c>
      <c r="E193" s="210" t="s">
        <v>44</v>
      </c>
      <c r="F193" s="211" t="s">
        <v>327</v>
      </c>
      <c r="G193" s="209"/>
      <c r="H193" s="212">
        <v>159.66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229</v>
      </c>
      <c r="AU193" s="218" t="s">
        <v>21</v>
      </c>
      <c r="AV193" s="14" t="s">
        <v>21</v>
      </c>
      <c r="AW193" s="14" t="s">
        <v>42</v>
      </c>
      <c r="AX193" s="14" t="s">
        <v>82</v>
      </c>
      <c r="AY193" s="218" t="s">
        <v>221</v>
      </c>
    </row>
    <row r="194" spans="1:65" s="16" customFormat="1">
      <c r="B194" s="230"/>
      <c r="C194" s="231"/>
      <c r="D194" s="199" t="s">
        <v>229</v>
      </c>
      <c r="E194" s="232" t="s">
        <v>44</v>
      </c>
      <c r="F194" s="233" t="s">
        <v>328</v>
      </c>
      <c r="G194" s="231"/>
      <c r="H194" s="234">
        <v>159.66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229</v>
      </c>
      <c r="AU194" s="240" t="s">
        <v>21</v>
      </c>
      <c r="AV194" s="16" t="s">
        <v>123</v>
      </c>
      <c r="AW194" s="16" t="s">
        <v>42</v>
      </c>
      <c r="AX194" s="16" t="s">
        <v>82</v>
      </c>
      <c r="AY194" s="240" t="s">
        <v>221</v>
      </c>
    </row>
    <row r="195" spans="1:65" s="13" customFormat="1">
      <c r="B195" s="197"/>
      <c r="C195" s="198"/>
      <c r="D195" s="199" t="s">
        <v>229</v>
      </c>
      <c r="E195" s="200" t="s">
        <v>44</v>
      </c>
      <c r="F195" s="201" t="s">
        <v>326</v>
      </c>
      <c r="G195" s="198"/>
      <c r="H195" s="200" t="s">
        <v>44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229</v>
      </c>
      <c r="AU195" s="207" t="s">
        <v>21</v>
      </c>
      <c r="AV195" s="13" t="s">
        <v>89</v>
      </c>
      <c r="AW195" s="13" t="s">
        <v>42</v>
      </c>
      <c r="AX195" s="13" t="s">
        <v>82</v>
      </c>
      <c r="AY195" s="207" t="s">
        <v>221</v>
      </c>
    </row>
    <row r="196" spans="1:65" s="14" customFormat="1">
      <c r="B196" s="208"/>
      <c r="C196" s="209"/>
      <c r="D196" s="199" t="s">
        <v>229</v>
      </c>
      <c r="E196" s="210" t="s">
        <v>44</v>
      </c>
      <c r="F196" s="211" t="s">
        <v>327</v>
      </c>
      <c r="G196" s="209"/>
      <c r="H196" s="212">
        <v>159.66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229</v>
      </c>
      <c r="AU196" s="218" t="s">
        <v>21</v>
      </c>
      <c r="AV196" s="14" t="s">
        <v>21</v>
      </c>
      <c r="AW196" s="14" t="s">
        <v>42</v>
      </c>
      <c r="AX196" s="14" t="s">
        <v>82</v>
      </c>
      <c r="AY196" s="218" t="s">
        <v>221</v>
      </c>
    </row>
    <row r="197" spans="1:65" s="16" customFormat="1">
      <c r="B197" s="230"/>
      <c r="C197" s="231"/>
      <c r="D197" s="199" t="s">
        <v>229</v>
      </c>
      <c r="E197" s="232" t="s">
        <v>44</v>
      </c>
      <c r="F197" s="233" t="s">
        <v>329</v>
      </c>
      <c r="G197" s="231"/>
      <c r="H197" s="234">
        <v>159.66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229</v>
      </c>
      <c r="AU197" s="240" t="s">
        <v>21</v>
      </c>
      <c r="AV197" s="16" t="s">
        <v>123</v>
      </c>
      <c r="AW197" s="16" t="s">
        <v>42</v>
      </c>
      <c r="AX197" s="16" t="s">
        <v>82</v>
      </c>
      <c r="AY197" s="240" t="s">
        <v>221</v>
      </c>
    </row>
    <row r="198" spans="1:65" s="15" customFormat="1">
      <c r="B198" s="219"/>
      <c r="C198" s="220"/>
      <c r="D198" s="199" t="s">
        <v>229</v>
      </c>
      <c r="E198" s="221" t="s">
        <v>44</v>
      </c>
      <c r="F198" s="222" t="s">
        <v>232</v>
      </c>
      <c r="G198" s="220"/>
      <c r="H198" s="223">
        <v>319.32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229</v>
      </c>
      <c r="AU198" s="229" t="s">
        <v>21</v>
      </c>
      <c r="AV198" s="15" t="s">
        <v>227</v>
      </c>
      <c r="AW198" s="15" t="s">
        <v>42</v>
      </c>
      <c r="AX198" s="15" t="s">
        <v>89</v>
      </c>
      <c r="AY198" s="229" t="s">
        <v>221</v>
      </c>
    </row>
    <row r="199" spans="1:65" s="2" customFormat="1" ht="37.9" customHeight="1">
      <c r="A199" s="37"/>
      <c r="B199" s="38"/>
      <c r="C199" s="184" t="s">
        <v>330</v>
      </c>
      <c r="D199" s="184" t="s">
        <v>223</v>
      </c>
      <c r="E199" s="185" t="s">
        <v>331</v>
      </c>
      <c r="F199" s="186" t="s">
        <v>332</v>
      </c>
      <c r="G199" s="187" t="s">
        <v>306</v>
      </c>
      <c r="H199" s="188">
        <v>85.102000000000004</v>
      </c>
      <c r="I199" s="189"/>
      <c r="J199" s="190">
        <f>ROUND(I199*H199,2)</f>
        <v>0</v>
      </c>
      <c r="K199" s="186" t="s">
        <v>226</v>
      </c>
      <c r="L199" s="42"/>
      <c r="M199" s="191" t="s">
        <v>44</v>
      </c>
      <c r="N199" s="192" t="s">
        <v>53</v>
      </c>
      <c r="O199" s="67"/>
      <c r="P199" s="193">
        <f>O199*H199</f>
        <v>0</v>
      </c>
      <c r="Q199" s="193">
        <v>0</v>
      </c>
      <c r="R199" s="193">
        <f>Q199*H199</f>
        <v>0</v>
      </c>
      <c r="S199" s="193">
        <v>0</v>
      </c>
      <c r="T199" s="19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5" t="s">
        <v>227</v>
      </c>
      <c r="AT199" s="195" t="s">
        <v>223</v>
      </c>
      <c r="AU199" s="195" t="s">
        <v>21</v>
      </c>
      <c r="AY199" s="19" t="s">
        <v>221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9" t="s">
        <v>89</v>
      </c>
      <c r="BK199" s="196">
        <f>ROUND(I199*H199,2)</f>
        <v>0</v>
      </c>
      <c r="BL199" s="19" t="s">
        <v>227</v>
      </c>
      <c r="BM199" s="195" t="s">
        <v>333</v>
      </c>
    </row>
    <row r="200" spans="1:65" s="13" customFormat="1">
      <c r="B200" s="197"/>
      <c r="C200" s="198"/>
      <c r="D200" s="199" t="s">
        <v>229</v>
      </c>
      <c r="E200" s="200" t="s">
        <v>44</v>
      </c>
      <c r="F200" s="201" t="s">
        <v>334</v>
      </c>
      <c r="G200" s="198"/>
      <c r="H200" s="200" t="s">
        <v>44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229</v>
      </c>
      <c r="AU200" s="207" t="s">
        <v>21</v>
      </c>
      <c r="AV200" s="13" t="s">
        <v>89</v>
      </c>
      <c r="AW200" s="13" t="s">
        <v>42</v>
      </c>
      <c r="AX200" s="13" t="s">
        <v>82</v>
      </c>
      <c r="AY200" s="207" t="s">
        <v>221</v>
      </c>
    </row>
    <row r="201" spans="1:65" s="14" customFormat="1">
      <c r="B201" s="208"/>
      <c r="C201" s="209"/>
      <c r="D201" s="199" t="s">
        <v>229</v>
      </c>
      <c r="E201" s="210" t="s">
        <v>44</v>
      </c>
      <c r="F201" s="211" t="s">
        <v>335</v>
      </c>
      <c r="G201" s="209"/>
      <c r="H201" s="212">
        <v>42.551000000000002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229</v>
      </c>
      <c r="AU201" s="218" t="s">
        <v>21</v>
      </c>
      <c r="AV201" s="14" t="s">
        <v>21</v>
      </c>
      <c r="AW201" s="14" t="s">
        <v>42</v>
      </c>
      <c r="AX201" s="14" t="s">
        <v>82</v>
      </c>
      <c r="AY201" s="218" t="s">
        <v>221</v>
      </c>
    </row>
    <row r="202" spans="1:65" s="16" customFormat="1">
      <c r="B202" s="230"/>
      <c r="C202" s="231"/>
      <c r="D202" s="199" t="s">
        <v>229</v>
      </c>
      <c r="E202" s="232" t="s">
        <v>44</v>
      </c>
      <c r="F202" s="233" t="s">
        <v>328</v>
      </c>
      <c r="G202" s="231"/>
      <c r="H202" s="234">
        <v>42.551000000000002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AT202" s="240" t="s">
        <v>229</v>
      </c>
      <c r="AU202" s="240" t="s">
        <v>21</v>
      </c>
      <c r="AV202" s="16" t="s">
        <v>123</v>
      </c>
      <c r="AW202" s="16" t="s">
        <v>42</v>
      </c>
      <c r="AX202" s="16" t="s">
        <v>82</v>
      </c>
      <c r="AY202" s="240" t="s">
        <v>221</v>
      </c>
    </row>
    <row r="203" spans="1:65" s="13" customFormat="1">
      <c r="B203" s="197"/>
      <c r="C203" s="198"/>
      <c r="D203" s="199" t="s">
        <v>229</v>
      </c>
      <c r="E203" s="200" t="s">
        <v>44</v>
      </c>
      <c r="F203" s="201" t="s">
        <v>334</v>
      </c>
      <c r="G203" s="198"/>
      <c r="H203" s="200" t="s">
        <v>44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229</v>
      </c>
      <c r="AU203" s="207" t="s">
        <v>21</v>
      </c>
      <c r="AV203" s="13" t="s">
        <v>89</v>
      </c>
      <c r="AW203" s="13" t="s">
        <v>42</v>
      </c>
      <c r="AX203" s="13" t="s">
        <v>82</v>
      </c>
      <c r="AY203" s="207" t="s">
        <v>221</v>
      </c>
    </row>
    <row r="204" spans="1:65" s="14" customFormat="1">
      <c r="B204" s="208"/>
      <c r="C204" s="209"/>
      <c r="D204" s="199" t="s">
        <v>229</v>
      </c>
      <c r="E204" s="210" t="s">
        <v>44</v>
      </c>
      <c r="F204" s="211" t="s">
        <v>335</v>
      </c>
      <c r="G204" s="209"/>
      <c r="H204" s="212">
        <v>42.551000000000002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229</v>
      </c>
      <c r="AU204" s="218" t="s">
        <v>21</v>
      </c>
      <c r="AV204" s="14" t="s">
        <v>21</v>
      </c>
      <c r="AW204" s="14" t="s">
        <v>42</v>
      </c>
      <c r="AX204" s="14" t="s">
        <v>82</v>
      </c>
      <c r="AY204" s="218" t="s">
        <v>221</v>
      </c>
    </row>
    <row r="205" spans="1:65" s="16" customFormat="1">
      <c r="B205" s="230"/>
      <c r="C205" s="231"/>
      <c r="D205" s="199" t="s">
        <v>229</v>
      </c>
      <c r="E205" s="232" t="s">
        <v>44</v>
      </c>
      <c r="F205" s="233" t="s">
        <v>329</v>
      </c>
      <c r="G205" s="231"/>
      <c r="H205" s="234">
        <v>42.551000000000002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AT205" s="240" t="s">
        <v>229</v>
      </c>
      <c r="AU205" s="240" t="s">
        <v>21</v>
      </c>
      <c r="AV205" s="16" t="s">
        <v>123</v>
      </c>
      <c r="AW205" s="16" t="s">
        <v>42</v>
      </c>
      <c r="AX205" s="16" t="s">
        <v>82</v>
      </c>
      <c r="AY205" s="240" t="s">
        <v>221</v>
      </c>
    </row>
    <row r="206" spans="1:65" s="15" customFormat="1">
      <c r="B206" s="219"/>
      <c r="C206" s="220"/>
      <c r="D206" s="199" t="s">
        <v>229</v>
      </c>
      <c r="E206" s="221" t="s">
        <v>44</v>
      </c>
      <c r="F206" s="222" t="s">
        <v>232</v>
      </c>
      <c r="G206" s="220"/>
      <c r="H206" s="223">
        <v>85.102000000000004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229</v>
      </c>
      <c r="AU206" s="229" t="s">
        <v>21</v>
      </c>
      <c r="AV206" s="15" t="s">
        <v>227</v>
      </c>
      <c r="AW206" s="15" t="s">
        <v>42</v>
      </c>
      <c r="AX206" s="15" t="s">
        <v>89</v>
      </c>
      <c r="AY206" s="229" t="s">
        <v>221</v>
      </c>
    </row>
    <row r="207" spans="1:65" s="2" customFormat="1" ht="37.9" customHeight="1">
      <c r="A207" s="37"/>
      <c r="B207" s="38"/>
      <c r="C207" s="184" t="s">
        <v>336</v>
      </c>
      <c r="D207" s="184" t="s">
        <v>223</v>
      </c>
      <c r="E207" s="185" t="s">
        <v>337</v>
      </c>
      <c r="F207" s="186" t="s">
        <v>338</v>
      </c>
      <c r="G207" s="187" t="s">
        <v>306</v>
      </c>
      <c r="H207" s="188">
        <v>96.94</v>
      </c>
      <c r="I207" s="189"/>
      <c r="J207" s="190">
        <f>ROUND(I207*H207,2)</f>
        <v>0</v>
      </c>
      <c r="K207" s="186" t="s">
        <v>226</v>
      </c>
      <c r="L207" s="42"/>
      <c r="M207" s="191" t="s">
        <v>44</v>
      </c>
      <c r="N207" s="192" t="s">
        <v>53</v>
      </c>
      <c r="O207" s="67"/>
      <c r="P207" s="193">
        <f>O207*H207</f>
        <v>0</v>
      </c>
      <c r="Q207" s="193">
        <v>0</v>
      </c>
      <c r="R207" s="193">
        <f>Q207*H207</f>
        <v>0</v>
      </c>
      <c r="S207" s="193">
        <v>0</v>
      </c>
      <c r="T207" s="19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5" t="s">
        <v>227</v>
      </c>
      <c r="AT207" s="195" t="s">
        <v>223</v>
      </c>
      <c r="AU207" s="195" t="s">
        <v>21</v>
      </c>
      <c r="AY207" s="19" t="s">
        <v>221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9" t="s">
        <v>89</v>
      </c>
      <c r="BK207" s="196">
        <f>ROUND(I207*H207,2)</f>
        <v>0</v>
      </c>
      <c r="BL207" s="19" t="s">
        <v>227</v>
      </c>
      <c r="BM207" s="195" t="s">
        <v>339</v>
      </c>
    </row>
    <row r="208" spans="1:65" s="14" customFormat="1">
      <c r="B208" s="208"/>
      <c r="C208" s="209"/>
      <c r="D208" s="199" t="s">
        <v>229</v>
      </c>
      <c r="E208" s="210" t="s">
        <v>44</v>
      </c>
      <c r="F208" s="211" t="s">
        <v>340</v>
      </c>
      <c r="G208" s="209"/>
      <c r="H208" s="212">
        <v>96.94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229</v>
      </c>
      <c r="AU208" s="218" t="s">
        <v>21</v>
      </c>
      <c r="AV208" s="14" t="s">
        <v>21</v>
      </c>
      <c r="AW208" s="14" t="s">
        <v>42</v>
      </c>
      <c r="AX208" s="14" t="s">
        <v>82</v>
      </c>
      <c r="AY208" s="218" t="s">
        <v>221</v>
      </c>
    </row>
    <row r="209" spans="1:65" s="15" customFormat="1">
      <c r="B209" s="219"/>
      <c r="C209" s="220"/>
      <c r="D209" s="199" t="s">
        <v>229</v>
      </c>
      <c r="E209" s="221" t="s">
        <v>44</v>
      </c>
      <c r="F209" s="222" t="s">
        <v>232</v>
      </c>
      <c r="G209" s="220"/>
      <c r="H209" s="223">
        <v>96.94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229</v>
      </c>
      <c r="AU209" s="229" t="s">
        <v>21</v>
      </c>
      <c r="AV209" s="15" t="s">
        <v>227</v>
      </c>
      <c r="AW209" s="15" t="s">
        <v>42</v>
      </c>
      <c r="AX209" s="15" t="s">
        <v>89</v>
      </c>
      <c r="AY209" s="229" t="s">
        <v>221</v>
      </c>
    </row>
    <row r="210" spans="1:65" s="2" customFormat="1" ht="37.9" customHeight="1">
      <c r="A210" s="37"/>
      <c r="B210" s="38"/>
      <c r="C210" s="184" t="s">
        <v>341</v>
      </c>
      <c r="D210" s="184" t="s">
        <v>223</v>
      </c>
      <c r="E210" s="185" t="s">
        <v>342</v>
      </c>
      <c r="F210" s="186" t="s">
        <v>343</v>
      </c>
      <c r="G210" s="187" t="s">
        <v>306</v>
      </c>
      <c r="H210" s="188">
        <v>969.4</v>
      </c>
      <c r="I210" s="189"/>
      <c r="J210" s="190">
        <f>ROUND(I210*H210,2)</f>
        <v>0</v>
      </c>
      <c r="K210" s="186" t="s">
        <v>226</v>
      </c>
      <c r="L210" s="42"/>
      <c r="M210" s="191" t="s">
        <v>44</v>
      </c>
      <c r="N210" s="192" t="s">
        <v>53</v>
      </c>
      <c r="O210" s="67"/>
      <c r="P210" s="193">
        <f>O210*H210</f>
        <v>0</v>
      </c>
      <c r="Q210" s="193">
        <v>0</v>
      </c>
      <c r="R210" s="193">
        <f>Q210*H210</f>
        <v>0</v>
      </c>
      <c r="S210" s="193">
        <v>0</v>
      </c>
      <c r="T210" s="19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5" t="s">
        <v>227</v>
      </c>
      <c r="AT210" s="195" t="s">
        <v>223</v>
      </c>
      <c r="AU210" s="195" t="s">
        <v>21</v>
      </c>
      <c r="AY210" s="19" t="s">
        <v>221</v>
      </c>
      <c r="BE210" s="196">
        <f>IF(N210="základní",J210,0)</f>
        <v>0</v>
      </c>
      <c r="BF210" s="196">
        <f>IF(N210="snížená",J210,0)</f>
        <v>0</v>
      </c>
      <c r="BG210" s="196">
        <f>IF(N210="zákl. přenesená",J210,0)</f>
        <v>0</v>
      </c>
      <c r="BH210" s="196">
        <f>IF(N210="sníž. přenesená",J210,0)</f>
        <v>0</v>
      </c>
      <c r="BI210" s="196">
        <f>IF(N210="nulová",J210,0)</f>
        <v>0</v>
      </c>
      <c r="BJ210" s="19" t="s">
        <v>89</v>
      </c>
      <c r="BK210" s="196">
        <f>ROUND(I210*H210,2)</f>
        <v>0</v>
      </c>
      <c r="BL210" s="19" t="s">
        <v>227</v>
      </c>
      <c r="BM210" s="195" t="s">
        <v>344</v>
      </c>
    </row>
    <row r="211" spans="1:65" s="2" customFormat="1" ht="19.5">
      <c r="A211" s="37"/>
      <c r="B211" s="38"/>
      <c r="C211" s="39"/>
      <c r="D211" s="199" t="s">
        <v>288</v>
      </c>
      <c r="E211" s="39"/>
      <c r="F211" s="241" t="s">
        <v>345</v>
      </c>
      <c r="G211" s="39"/>
      <c r="H211" s="39"/>
      <c r="I211" s="242"/>
      <c r="J211" s="39"/>
      <c r="K211" s="39"/>
      <c r="L211" s="42"/>
      <c r="M211" s="243"/>
      <c r="N211" s="244"/>
      <c r="O211" s="67"/>
      <c r="P211" s="67"/>
      <c r="Q211" s="67"/>
      <c r="R211" s="67"/>
      <c r="S211" s="67"/>
      <c r="T211" s="68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9" t="s">
        <v>288</v>
      </c>
      <c r="AU211" s="19" t="s">
        <v>21</v>
      </c>
    </row>
    <row r="212" spans="1:65" s="13" customFormat="1">
      <c r="B212" s="197"/>
      <c r="C212" s="198"/>
      <c r="D212" s="199" t="s">
        <v>229</v>
      </c>
      <c r="E212" s="200" t="s">
        <v>44</v>
      </c>
      <c r="F212" s="201" t="s">
        <v>346</v>
      </c>
      <c r="G212" s="198"/>
      <c r="H212" s="200" t="s">
        <v>44</v>
      </c>
      <c r="I212" s="202"/>
      <c r="J212" s="198"/>
      <c r="K212" s="198"/>
      <c r="L212" s="203"/>
      <c r="M212" s="204"/>
      <c r="N212" s="205"/>
      <c r="O212" s="205"/>
      <c r="P212" s="205"/>
      <c r="Q212" s="205"/>
      <c r="R212" s="205"/>
      <c r="S212" s="205"/>
      <c r="T212" s="206"/>
      <c r="AT212" s="207" t="s">
        <v>229</v>
      </c>
      <c r="AU212" s="207" t="s">
        <v>21</v>
      </c>
      <c r="AV212" s="13" t="s">
        <v>89</v>
      </c>
      <c r="AW212" s="13" t="s">
        <v>42</v>
      </c>
      <c r="AX212" s="13" t="s">
        <v>82</v>
      </c>
      <c r="AY212" s="207" t="s">
        <v>221</v>
      </c>
    </row>
    <row r="213" spans="1:65" s="14" customFormat="1">
      <c r="B213" s="208"/>
      <c r="C213" s="209"/>
      <c r="D213" s="199" t="s">
        <v>229</v>
      </c>
      <c r="E213" s="210" t="s">
        <v>44</v>
      </c>
      <c r="F213" s="211" t="s">
        <v>347</v>
      </c>
      <c r="G213" s="209"/>
      <c r="H213" s="212">
        <v>96.94</v>
      </c>
      <c r="I213" s="213"/>
      <c r="J213" s="209"/>
      <c r="K213" s="209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229</v>
      </c>
      <c r="AU213" s="218" t="s">
        <v>21</v>
      </c>
      <c r="AV213" s="14" t="s">
        <v>21</v>
      </c>
      <c r="AW213" s="14" t="s">
        <v>42</v>
      </c>
      <c r="AX213" s="14" t="s">
        <v>89</v>
      </c>
      <c r="AY213" s="218" t="s">
        <v>221</v>
      </c>
    </row>
    <row r="214" spans="1:65" s="14" customFormat="1">
      <c r="B214" s="208"/>
      <c r="C214" s="209"/>
      <c r="D214" s="199" t="s">
        <v>229</v>
      </c>
      <c r="E214" s="209"/>
      <c r="F214" s="211" t="s">
        <v>348</v>
      </c>
      <c r="G214" s="209"/>
      <c r="H214" s="212">
        <v>969.4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229</v>
      </c>
      <c r="AU214" s="218" t="s">
        <v>21</v>
      </c>
      <c r="AV214" s="14" t="s">
        <v>21</v>
      </c>
      <c r="AW214" s="14" t="s">
        <v>4</v>
      </c>
      <c r="AX214" s="14" t="s">
        <v>89</v>
      </c>
      <c r="AY214" s="218" t="s">
        <v>221</v>
      </c>
    </row>
    <row r="215" spans="1:65" s="2" customFormat="1" ht="37.9" customHeight="1">
      <c r="A215" s="37"/>
      <c r="B215" s="38"/>
      <c r="C215" s="184" t="s">
        <v>7</v>
      </c>
      <c r="D215" s="184" t="s">
        <v>223</v>
      </c>
      <c r="E215" s="185" t="s">
        <v>349</v>
      </c>
      <c r="F215" s="186" t="s">
        <v>350</v>
      </c>
      <c r="G215" s="187" t="s">
        <v>306</v>
      </c>
      <c r="H215" s="188">
        <v>105.408</v>
      </c>
      <c r="I215" s="189"/>
      <c r="J215" s="190">
        <f>ROUND(I215*H215,2)</f>
        <v>0</v>
      </c>
      <c r="K215" s="186" t="s">
        <v>226</v>
      </c>
      <c r="L215" s="42"/>
      <c r="M215" s="191" t="s">
        <v>44</v>
      </c>
      <c r="N215" s="192" t="s">
        <v>53</v>
      </c>
      <c r="O215" s="67"/>
      <c r="P215" s="193">
        <f>O215*H215</f>
        <v>0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5" t="s">
        <v>227</v>
      </c>
      <c r="AT215" s="195" t="s">
        <v>223</v>
      </c>
      <c r="AU215" s="195" t="s">
        <v>21</v>
      </c>
      <c r="AY215" s="19" t="s">
        <v>221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9" t="s">
        <v>89</v>
      </c>
      <c r="BK215" s="196">
        <f>ROUND(I215*H215,2)</f>
        <v>0</v>
      </c>
      <c r="BL215" s="19" t="s">
        <v>227</v>
      </c>
      <c r="BM215" s="195" t="s">
        <v>351</v>
      </c>
    </row>
    <row r="216" spans="1:65" s="14" customFormat="1">
      <c r="B216" s="208"/>
      <c r="C216" s="209"/>
      <c r="D216" s="199" t="s">
        <v>229</v>
      </c>
      <c r="E216" s="210" t="s">
        <v>44</v>
      </c>
      <c r="F216" s="211" t="s">
        <v>352</v>
      </c>
      <c r="G216" s="209"/>
      <c r="H216" s="212">
        <v>147.959</v>
      </c>
      <c r="I216" s="213"/>
      <c r="J216" s="209"/>
      <c r="K216" s="209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229</v>
      </c>
      <c r="AU216" s="218" t="s">
        <v>21</v>
      </c>
      <c r="AV216" s="14" t="s">
        <v>21</v>
      </c>
      <c r="AW216" s="14" t="s">
        <v>42</v>
      </c>
      <c r="AX216" s="14" t="s">
        <v>82</v>
      </c>
      <c r="AY216" s="218" t="s">
        <v>221</v>
      </c>
    </row>
    <row r="217" spans="1:65" s="14" customFormat="1">
      <c r="B217" s="208"/>
      <c r="C217" s="209"/>
      <c r="D217" s="199" t="s">
        <v>229</v>
      </c>
      <c r="E217" s="210" t="s">
        <v>44</v>
      </c>
      <c r="F217" s="211" t="s">
        <v>353</v>
      </c>
      <c r="G217" s="209"/>
      <c r="H217" s="212">
        <v>-42.551000000000002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229</v>
      </c>
      <c r="AU217" s="218" t="s">
        <v>21</v>
      </c>
      <c r="AV217" s="14" t="s">
        <v>21</v>
      </c>
      <c r="AW217" s="14" t="s">
        <v>42</v>
      </c>
      <c r="AX217" s="14" t="s">
        <v>82</v>
      </c>
      <c r="AY217" s="218" t="s">
        <v>221</v>
      </c>
    </row>
    <row r="218" spans="1:65" s="15" customFormat="1">
      <c r="B218" s="219"/>
      <c r="C218" s="220"/>
      <c r="D218" s="199" t="s">
        <v>229</v>
      </c>
      <c r="E218" s="221" t="s">
        <v>44</v>
      </c>
      <c r="F218" s="222" t="s">
        <v>232</v>
      </c>
      <c r="G218" s="220"/>
      <c r="H218" s="223">
        <v>105.408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229</v>
      </c>
      <c r="AU218" s="229" t="s">
        <v>21</v>
      </c>
      <c r="AV218" s="15" t="s">
        <v>227</v>
      </c>
      <c r="AW218" s="15" t="s">
        <v>42</v>
      </c>
      <c r="AX218" s="15" t="s">
        <v>89</v>
      </c>
      <c r="AY218" s="229" t="s">
        <v>221</v>
      </c>
    </row>
    <row r="219" spans="1:65" s="2" customFormat="1" ht="37.9" customHeight="1">
      <c r="A219" s="37"/>
      <c r="B219" s="38"/>
      <c r="C219" s="184" t="s">
        <v>159</v>
      </c>
      <c r="D219" s="184" t="s">
        <v>223</v>
      </c>
      <c r="E219" s="185" t="s">
        <v>354</v>
      </c>
      <c r="F219" s="186" t="s">
        <v>355</v>
      </c>
      <c r="G219" s="187" t="s">
        <v>306</v>
      </c>
      <c r="H219" s="188">
        <v>1054.08</v>
      </c>
      <c r="I219" s="189"/>
      <c r="J219" s="190">
        <f>ROUND(I219*H219,2)</f>
        <v>0</v>
      </c>
      <c r="K219" s="186" t="s">
        <v>226</v>
      </c>
      <c r="L219" s="42"/>
      <c r="M219" s="191" t="s">
        <v>44</v>
      </c>
      <c r="N219" s="192" t="s">
        <v>53</v>
      </c>
      <c r="O219" s="67"/>
      <c r="P219" s="193">
        <f>O219*H219</f>
        <v>0</v>
      </c>
      <c r="Q219" s="193">
        <v>0</v>
      </c>
      <c r="R219" s="193">
        <f>Q219*H219</f>
        <v>0</v>
      </c>
      <c r="S219" s="193">
        <v>0</v>
      </c>
      <c r="T219" s="19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5" t="s">
        <v>227</v>
      </c>
      <c r="AT219" s="195" t="s">
        <v>223</v>
      </c>
      <c r="AU219" s="195" t="s">
        <v>21</v>
      </c>
      <c r="AY219" s="19" t="s">
        <v>221</v>
      </c>
      <c r="BE219" s="196">
        <f>IF(N219="základní",J219,0)</f>
        <v>0</v>
      </c>
      <c r="BF219" s="196">
        <f>IF(N219="snížená",J219,0)</f>
        <v>0</v>
      </c>
      <c r="BG219" s="196">
        <f>IF(N219="zákl. přenesená",J219,0)</f>
        <v>0</v>
      </c>
      <c r="BH219" s="196">
        <f>IF(N219="sníž. přenesená",J219,0)</f>
        <v>0</v>
      </c>
      <c r="BI219" s="196">
        <f>IF(N219="nulová",J219,0)</f>
        <v>0</v>
      </c>
      <c r="BJ219" s="19" t="s">
        <v>89</v>
      </c>
      <c r="BK219" s="196">
        <f>ROUND(I219*H219,2)</f>
        <v>0</v>
      </c>
      <c r="BL219" s="19" t="s">
        <v>227</v>
      </c>
      <c r="BM219" s="195" t="s">
        <v>356</v>
      </c>
    </row>
    <row r="220" spans="1:65" s="2" customFormat="1" ht="19.5">
      <c r="A220" s="37"/>
      <c r="B220" s="38"/>
      <c r="C220" s="39"/>
      <c r="D220" s="199" t="s">
        <v>288</v>
      </c>
      <c r="E220" s="39"/>
      <c r="F220" s="241" t="s">
        <v>345</v>
      </c>
      <c r="G220" s="39"/>
      <c r="H220" s="39"/>
      <c r="I220" s="242"/>
      <c r="J220" s="39"/>
      <c r="K220" s="39"/>
      <c r="L220" s="42"/>
      <c r="M220" s="243"/>
      <c r="N220" s="244"/>
      <c r="O220" s="67"/>
      <c r="P220" s="67"/>
      <c r="Q220" s="67"/>
      <c r="R220" s="67"/>
      <c r="S220" s="67"/>
      <c r="T220" s="68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9" t="s">
        <v>288</v>
      </c>
      <c r="AU220" s="19" t="s">
        <v>21</v>
      </c>
    </row>
    <row r="221" spans="1:65" s="13" customFormat="1">
      <c r="B221" s="197"/>
      <c r="C221" s="198"/>
      <c r="D221" s="199" t="s">
        <v>229</v>
      </c>
      <c r="E221" s="200" t="s">
        <v>44</v>
      </c>
      <c r="F221" s="201" t="s">
        <v>357</v>
      </c>
      <c r="G221" s="198"/>
      <c r="H221" s="200" t="s">
        <v>44</v>
      </c>
      <c r="I221" s="202"/>
      <c r="J221" s="198"/>
      <c r="K221" s="198"/>
      <c r="L221" s="203"/>
      <c r="M221" s="204"/>
      <c r="N221" s="205"/>
      <c r="O221" s="205"/>
      <c r="P221" s="205"/>
      <c r="Q221" s="205"/>
      <c r="R221" s="205"/>
      <c r="S221" s="205"/>
      <c r="T221" s="206"/>
      <c r="AT221" s="207" t="s">
        <v>229</v>
      </c>
      <c r="AU221" s="207" t="s">
        <v>21</v>
      </c>
      <c r="AV221" s="13" t="s">
        <v>89</v>
      </c>
      <c r="AW221" s="13" t="s">
        <v>42</v>
      </c>
      <c r="AX221" s="13" t="s">
        <v>82</v>
      </c>
      <c r="AY221" s="207" t="s">
        <v>221</v>
      </c>
    </row>
    <row r="222" spans="1:65" s="14" customFormat="1">
      <c r="B222" s="208"/>
      <c r="C222" s="209"/>
      <c r="D222" s="199" t="s">
        <v>229</v>
      </c>
      <c r="E222" s="210" t="s">
        <v>44</v>
      </c>
      <c r="F222" s="211" t="s">
        <v>358</v>
      </c>
      <c r="G222" s="209"/>
      <c r="H222" s="212">
        <v>105.408</v>
      </c>
      <c r="I222" s="213"/>
      <c r="J222" s="209"/>
      <c r="K222" s="209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229</v>
      </c>
      <c r="AU222" s="218" t="s">
        <v>21</v>
      </c>
      <c r="AV222" s="14" t="s">
        <v>21</v>
      </c>
      <c r="AW222" s="14" t="s">
        <v>42</v>
      </c>
      <c r="AX222" s="14" t="s">
        <v>89</v>
      </c>
      <c r="AY222" s="218" t="s">
        <v>221</v>
      </c>
    </row>
    <row r="223" spans="1:65" s="14" customFormat="1">
      <c r="B223" s="208"/>
      <c r="C223" s="209"/>
      <c r="D223" s="199" t="s">
        <v>229</v>
      </c>
      <c r="E223" s="209"/>
      <c r="F223" s="211" t="s">
        <v>359</v>
      </c>
      <c r="G223" s="209"/>
      <c r="H223" s="212">
        <v>1054.08</v>
      </c>
      <c r="I223" s="213"/>
      <c r="J223" s="209"/>
      <c r="K223" s="209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229</v>
      </c>
      <c r="AU223" s="218" t="s">
        <v>21</v>
      </c>
      <c r="AV223" s="14" t="s">
        <v>21</v>
      </c>
      <c r="AW223" s="14" t="s">
        <v>4</v>
      </c>
      <c r="AX223" s="14" t="s">
        <v>89</v>
      </c>
      <c r="AY223" s="218" t="s">
        <v>221</v>
      </c>
    </row>
    <row r="224" spans="1:65" s="2" customFormat="1" ht="37.9" customHeight="1">
      <c r="A224" s="37"/>
      <c r="B224" s="38"/>
      <c r="C224" s="184" t="s">
        <v>360</v>
      </c>
      <c r="D224" s="184" t="s">
        <v>223</v>
      </c>
      <c r="E224" s="185" t="s">
        <v>361</v>
      </c>
      <c r="F224" s="186" t="s">
        <v>362</v>
      </c>
      <c r="G224" s="187" t="s">
        <v>306</v>
      </c>
      <c r="H224" s="188">
        <v>404.87400000000002</v>
      </c>
      <c r="I224" s="189"/>
      <c r="J224" s="190">
        <f>ROUND(I224*H224,2)</f>
        <v>0</v>
      </c>
      <c r="K224" s="186" t="s">
        <v>226</v>
      </c>
      <c r="L224" s="42"/>
      <c r="M224" s="191" t="s">
        <v>44</v>
      </c>
      <c r="N224" s="192" t="s">
        <v>53</v>
      </c>
      <c r="O224" s="67"/>
      <c r="P224" s="193">
        <f>O224*H224</f>
        <v>0</v>
      </c>
      <c r="Q224" s="193">
        <v>0</v>
      </c>
      <c r="R224" s="193">
        <f>Q224*H224</f>
        <v>0</v>
      </c>
      <c r="S224" s="193">
        <v>0</v>
      </c>
      <c r="T224" s="19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5" t="s">
        <v>227</v>
      </c>
      <c r="AT224" s="195" t="s">
        <v>223</v>
      </c>
      <c r="AU224" s="195" t="s">
        <v>21</v>
      </c>
      <c r="AY224" s="19" t="s">
        <v>221</v>
      </c>
      <c r="BE224" s="196">
        <f>IF(N224="základní",J224,0)</f>
        <v>0</v>
      </c>
      <c r="BF224" s="196">
        <f>IF(N224="snížená",J224,0)</f>
        <v>0</v>
      </c>
      <c r="BG224" s="196">
        <f>IF(N224="zákl. přenesená",J224,0)</f>
        <v>0</v>
      </c>
      <c r="BH224" s="196">
        <f>IF(N224="sníž. přenesená",J224,0)</f>
        <v>0</v>
      </c>
      <c r="BI224" s="196">
        <f>IF(N224="nulová",J224,0)</f>
        <v>0</v>
      </c>
      <c r="BJ224" s="19" t="s">
        <v>89</v>
      </c>
      <c r="BK224" s="196">
        <f>ROUND(I224*H224,2)</f>
        <v>0</v>
      </c>
      <c r="BL224" s="19" t="s">
        <v>227</v>
      </c>
      <c r="BM224" s="195" t="s">
        <v>363</v>
      </c>
    </row>
    <row r="225" spans="1:65" s="14" customFormat="1">
      <c r="B225" s="208"/>
      <c r="C225" s="209"/>
      <c r="D225" s="199" t="s">
        <v>229</v>
      </c>
      <c r="E225" s="210" t="s">
        <v>44</v>
      </c>
      <c r="F225" s="211" t="s">
        <v>364</v>
      </c>
      <c r="G225" s="209"/>
      <c r="H225" s="212">
        <v>330.54500000000002</v>
      </c>
      <c r="I225" s="213"/>
      <c r="J225" s="209"/>
      <c r="K225" s="209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229</v>
      </c>
      <c r="AU225" s="218" t="s">
        <v>21</v>
      </c>
      <c r="AV225" s="14" t="s">
        <v>21</v>
      </c>
      <c r="AW225" s="14" t="s">
        <v>42</v>
      </c>
      <c r="AX225" s="14" t="s">
        <v>82</v>
      </c>
      <c r="AY225" s="218" t="s">
        <v>221</v>
      </c>
    </row>
    <row r="226" spans="1:65" s="14" customFormat="1">
      <c r="B226" s="208"/>
      <c r="C226" s="209"/>
      <c r="D226" s="199" t="s">
        <v>229</v>
      </c>
      <c r="E226" s="210" t="s">
        <v>44</v>
      </c>
      <c r="F226" s="211" t="s">
        <v>365</v>
      </c>
      <c r="G226" s="209"/>
      <c r="H226" s="212">
        <v>74.328999999999994</v>
      </c>
      <c r="I226" s="213"/>
      <c r="J226" s="209"/>
      <c r="K226" s="209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229</v>
      </c>
      <c r="AU226" s="218" t="s">
        <v>21</v>
      </c>
      <c r="AV226" s="14" t="s">
        <v>21</v>
      </c>
      <c r="AW226" s="14" t="s">
        <v>42</v>
      </c>
      <c r="AX226" s="14" t="s">
        <v>82</v>
      </c>
      <c r="AY226" s="218" t="s">
        <v>221</v>
      </c>
    </row>
    <row r="227" spans="1:65" s="15" customFormat="1">
      <c r="B227" s="219"/>
      <c r="C227" s="220"/>
      <c r="D227" s="199" t="s">
        <v>229</v>
      </c>
      <c r="E227" s="221" t="s">
        <v>44</v>
      </c>
      <c r="F227" s="222" t="s">
        <v>232</v>
      </c>
      <c r="G227" s="220"/>
      <c r="H227" s="223">
        <v>404.87400000000002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229</v>
      </c>
      <c r="AU227" s="229" t="s">
        <v>21</v>
      </c>
      <c r="AV227" s="15" t="s">
        <v>227</v>
      </c>
      <c r="AW227" s="15" t="s">
        <v>42</v>
      </c>
      <c r="AX227" s="15" t="s">
        <v>89</v>
      </c>
      <c r="AY227" s="229" t="s">
        <v>221</v>
      </c>
    </row>
    <row r="228" spans="1:65" s="2" customFormat="1" ht="37.9" customHeight="1">
      <c r="A228" s="37"/>
      <c r="B228" s="38"/>
      <c r="C228" s="184" t="s">
        <v>366</v>
      </c>
      <c r="D228" s="184" t="s">
        <v>223</v>
      </c>
      <c r="E228" s="185" t="s">
        <v>367</v>
      </c>
      <c r="F228" s="186" t="s">
        <v>368</v>
      </c>
      <c r="G228" s="187" t="s">
        <v>306</v>
      </c>
      <c r="H228" s="188">
        <v>4048.74</v>
      </c>
      <c r="I228" s="189"/>
      <c r="J228" s="190">
        <f>ROUND(I228*H228,2)</f>
        <v>0</v>
      </c>
      <c r="K228" s="186" t="s">
        <v>226</v>
      </c>
      <c r="L228" s="42"/>
      <c r="M228" s="191" t="s">
        <v>44</v>
      </c>
      <c r="N228" s="192" t="s">
        <v>53</v>
      </c>
      <c r="O228" s="67"/>
      <c r="P228" s="193">
        <f>O228*H228</f>
        <v>0</v>
      </c>
      <c r="Q228" s="193">
        <v>0</v>
      </c>
      <c r="R228" s="193">
        <f>Q228*H228</f>
        <v>0</v>
      </c>
      <c r="S228" s="193">
        <v>0</v>
      </c>
      <c r="T228" s="19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5" t="s">
        <v>227</v>
      </c>
      <c r="AT228" s="195" t="s">
        <v>223</v>
      </c>
      <c r="AU228" s="195" t="s">
        <v>21</v>
      </c>
      <c r="AY228" s="19" t="s">
        <v>221</v>
      </c>
      <c r="BE228" s="196">
        <f>IF(N228="základní",J228,0)</f>
        <v>0</v>
      </c>
      <c r="BF228" s="196">
        <f>IF(N228="snížená",J228,0)</f>
        <v>0</v>
      </c>
      <c r="BG228" s="196">
        <f>IF(N228="zákl. přenesená",J228,0)</f>
        <v>0</v>
      </c>
      <c r="BH228" s="196">
        <f>IF(N228="sníž. přenesená",J228,0)</f>
        <v>0</v>
      </c>
      <c r="BI228" s="196">
        <f>IF(N228="nulová",J228,0)</f>
        <v>0</v>
      </c>
      <c r="BJ228" s="19" t="s">
        <v>89</v>
      </c>
      <c r="BK228" s="196">
        <f>ROUND(I228*H228,2)</f>
        <v>0</v>
      </c>
      <c r="BL228" s="19" t="s">
        <v>227</v>
      </c>
      <c r="BM228" s="195" t="s">
        <v>369</v>
      </c>
    </row>
    <row r="229" spans="1:65" s="2" customFormat="1" ht="19.5">
      <c r="A229" s="37"/>
      <c r="B229" s="38"/>
      <c r="C229" s="39"/>
      <c r="D229" s="199" t="s">
        <v>288</v>
      </c>
      <c r="E229" s="39"/>
      <c r="F229" s="241" t="s">
        <v>345</v>
      </c>
      <c r="G229" s="39"/>
      <c r="H229" s="39"/>
      <c r="I229" s="242"/>
      <c r="J229" s="39"/>
      <c r="K229" s="39"/>
      <c r="L229" s="42"/>
      <c r="M229" s="243"/>
      <c r="N229" s="244"/>
      <c r="O229" s="67"/>
      <c r="P229" s="67"/>
      <c r="Q229" s="67"/>
      <c r="R229" s="67"/>
      <c r="S229" s="67"/>
      <c r="T229" s="68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9" t="s">
        <v>288</v>
      </c>
      <c r="AU229" s="19" t="s">
        <v>21</v>
      </c>
    </row>
    <row r="230" spans="1:65" s="13" customFormat="1">
      <c r="B230" s="197"/>
      <c r="C230" s="198"/>
      <c r="D230" s="199" t="s">
        <v>229</v>
      </c>
      <c r="E230" s="200" t="s">
        <v>44</v>
      </c>
      <c r="F230" s="201" t="s">
        <v>370</v>
      </c>
      <c r="G230" s="198"/>
      <c r="H230" s="200" t="s">
        <v>44</v>
      </c>
      <c r="I230" s="202"/>
      <c r="J230" s="198"/>
      <c r="K230" s="198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229</v>
      </c>
      <c r="AU230" s="207" t="s">
        <v>21</v>
      </c>
      <c r="AV230" s="13" t="s">
        <v>89</v>
      </c>
      <c r="AW230" s="13" t="s">
        <v>42</v>
      </c>
      <c r="AX230" s="13" t="s">
        <v>82</v>
      </c>
      <c r="AY230" s="207" t="s">
        <v>221</v>
      </c>
    </row>
    <row r="231" spans="1:65" s="14" customFormat="1">
      <c r="B231" s="208"/>
      <c r="C231" s="209"/>
      <c r="D231" s="199" t="s">
        <v>229</v>
      </c>
      <c r="E231" s="210" t="s">
        <v>44</v>
      </c>
      <c r="F231" s="211" t="s">
        <v>371</v>
      </c>
      <c r="G231" s="209"/>
      <c r="H231" s="212">
        <v>404.87400000000002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229</v>
      </c>
      <c r="AU231" s="218" t="s">
        <v>21</v>
      </c>
      <c r="AV231" s="14" t="s">
        <v>21</v>
      </c>
      <c r="AW231" s="14" t="s">
        <v>42</v>
      </c>
      <c r="AX231" s="14" t="s">
        <v>89</v>
      </c>
      <c r="AY231" s="218" t="s">
        <v>221</v>
      </c>
    </row>
    <row r="232" spans="1:65" s="14" customFormat="1">
      <c r="B232" s="208"/>
      <c r="C232" s="209"/>
      <c r="D232" s="199" t="s">
        <v>229</v>
      </c>
      <c r="E232" s="209"/>
      <c r="F232" s="211" t="s">
        <v>372</v>
      </c>
      <c r="G232" s="209"/>
      <c r="H232" s="212">
        <v>4048.74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229</v>
      </c>
      <c r="AU232" s="218" t="s">
        <v>21</v>
      </c>
      <c r="AV232" s="14" t="s">
        <v>21</v>
      </c>
      <c r="AW232" s="14" t="s">
        <v>4</v>
      </c>
      <c r="AX232" s="14" t="s">
        <v>89</v>
      </c>
      <c r="AY232" s="218" t="s">
        <v>221</v>
      </c>
    </row>
    <row r="233" spans="1:65" s="2" customFormat="1" ht="24.2" customHeight="1">
      <c r="A233" s="37"/>
      <c r="B233" s="38"/>
      <c r="C233" s="184" t="s">
        <v>373</v>
      </c>
      <c r="D233" s="184" t="s">
        <v>223</v>
      </c>
      <c r="E233" s="185" t="s">
        <v>374</v>
      </c>
      <c r="F233" s="186" t="s">
        <v>375</v>
      </c>
      <c r="G233" s="187" t="s">
        <v>306</v>
      </c>
      <c r="H233" s="188">
        <v>202.21100000000001</v>
      </c>
      <c r="I233" s="189"/>
      <c r="J233" s="190">
        <f>ROUND(I233*H233,2)</f>
        <v>0</v>
      </c>
      <c r="K233" s="186" t="s">
        <v>226</v>
      </c>
      <c r="L233" s="42"/>
      <c r="M233" s="191" t="s">
        <v>44</v>
      </c>
      <c r="N233" s="192" t="s">
        <v>53</v>
      </c>
      <c r="O233" s="67"/>
      <c r="P233" s="193">
        <f>O233*H233</f>
        <v>0</v>
      </c>
      <c r="Q233" s="193">
        <v>0</v>
      </c>
      <c r="R233" s="193">
        <f>Q233*H233</f>
        <v>0</v>
      </c>
      <c r="S233" s="193">
        <v>0</v>
      </c>
      <c r="T233" s="19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5" t="s">
        <v>227</v>
      </c>
      <c r="AT233" s="195" t="s">
        <v>223</v>
      </c>
      <c r="AU233" s="195" t="s">
        <v>21</v>
      </c>
      <c r="AY233" s="19" t="s">
        <v>221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19" t="s">
        <v>89</v>
      </c>
      <c r="BK233" s="196">
        <f>ROUND(I233*H233,2)</f>
        <v>0</v>
      </c>
      <c r="BL233" s="19" t="s">
        <v>227</v>
      </c>
      <c r="BM233" s="195" t="s">
        <v>376</v>
      </c>
    </row>
    <row r="234" spans="1:65" s="13" customFormat="1">
      <c r="B234" s="197"/>
      <c r="C234" s="198"/>
      <c r="D234" s="199" t="s">
        <v>229</v>
      </c>
      <c r="E234" s="200" t="s">
        <v>44</v>
      </c>
      <c r="F234" s="201" t="s">
        <v>326</v>
      </c>
      <c r="G234" s="198"/>
      <c r="H234" s="200" t="s">
        <v>44</v>
      </c>
      <c r="I234" s="202"/>
      <c r="J234" s="198"/>
      <c r="K234" s="198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229</v>
      </c>
      <c r="AU234" s="207" t="s">
        <v>21</v>
      </c>
      <c r="AV234" s="13" t="s">
        <v>89</v>
      </c>
      <c r="AW234" s="13" t="s">
        <v>42</v>
      </c>
      <c r="AX234" s="13" t="s">
        <v>82</v>
      </c>
      <c r="AY234" s="207" t="s">
        <v>221</v>
      </c>
    </row>
    <row r="235" spans="1:65" s="14" customFormat="1">
      <c r="B235" s="208"/>
      <c r="C235" s="209"/>
      <c r="D235" s="199" t="s">
        <v>229</v>
      </c>
      <c r="E235" s="210" t="s">
        <v>44</v>
      </c>
      <c r="F235" s="211" t="s">
        <v>327</v>
      </c>
      <c r="G235" s="209"/>
      <c r="H235" s="212">
        <v>159.66</v>
      </c>
      <c r="I235" s="213"/>
      <c r="J235" s="209"/>
      <c r="K235" s="209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229</v>
      </c>
      <c r="AU235" s="218" t="s">
        <v>21</v>
      </c>
      <c r="AV235" s="14" t="s">
        <v>21</v>
      </c>
      <c r="AW235" s="14" t="s">
        <v>42</v>
      </c>
      <c r="AX235" s="14" t="s">
        <v>82</v>
      </c>
      <c r="AY235" s="218" t="s">
        <v>221</v>
      </c>
    </row>
    <row r="236" spans="1:65" s="13" customFormat="1">
      <c r="B236" s="197"/>
      <c r="C236" s="198"/>
      <c r="D236" s="199" t="s">
        <v>229</v>
      </c>
      <c r="E236" s="200" t="s">
        <v>44</v>
      </c>
      <c r="F236" s="201" t="s">
        <v>334</v>
      </c>
      <c r="G236" s="198"/>
      <c r="H236" s="200" t="s">
        <v>44</v>
      </c>
      <c r="I236" s="202"/>
      <c r="J236" s="198"/>
      <c r="K236" s="198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229</v>
      </c>
      <c r="AU236" s="207" t="s">
        <v>21</v>
      </c>
      <c r="AV236" s="13" t="s">
        <v>89</v>
      </c>
      <c r="AW236" s="13" t="s">
        <v>42</v>
      </c>
      <c r="AX236" s="13" t="s">
        <v>82</v>
      </c>
      <c r="AY236" s="207" t="s">
        <v>221</v>
      </c>
    </row>
    <row r="237" spans="1:65" s="14" customFormat="1">
      <c r="B237" s="208"/>
      <c r="C237" s="209"/>
      <c r="D237" s="199" t="s">
        <v>229</v>
      </c>
      <c r="E237" s="210" t="s">
        <v>44</v>
      </c>
      <c r="F237" s="211" t="s">
        <v>335</v>
      </c>
      <c r="G237" s="209"/>
      <c r="H237" s="212">
        <v>42.551000000000002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229</v>
      </c>
      <c r="AU237" s="218" t="s">
        <v>21</v>
      </c>
      <c r="AV237" s="14" t="s">
        <v>21</v>
      </c>
      <c r="AW237" s="14" t="s">
        <v>42</v>
      </c>
      <c r="AX237" s="14" t="s">
        <v>82</v>
      </c>
      <c r="AY237" s="218" t="s">
        <v>221</v>
      </c>
    </row>
    <row r="238" spans="1:65" s="16" customFormat="1">
      <c r="B238" s="230"/>
      <c r="C238" s="231"/>
      <c r="D238" s="199" t="s">
        <v>229</v>
      </c>
      <c r="E238" s="232" t="s">
        <v>44</v>
      </c>
      <c r="F238" s="233" t="s">
        <v>328</v>
      </c>
      <c r="G238" s="231"/>
      <c r="H238" s="234">
        <v>202.21100000000001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AT238" s="240" t="s">
        <v>229</v>
      </c>
      <c r="AU238" s="240" t="s">
        <v>21</v>
      </c>
      <c r="AV238" s="16" t="s">
        <v>123</v>
      </c>
      <c r="AW238" s="16" t="s">
        <v>42</v>
      </c>
      <c r="AX238" s="16" t="s">
        <v>82</v>
      </c>
      <c r="AY238" s="240" t="s">
        <v>221</v>
      </c>
    </row>
    <row r="239" spans="1:65" s="15" customFormat="1">
      <c r="B239" s="219"/>
      <c r="C239" s="220"/>
      <c r="D239" s="199" t="s">
        <v>229</v>
      </c>
      <c r="E239" s="221" t="s">
        <v>44</v>
      </c>
      <c r="F239" s="222" t="s">
        <v>232</v>
      </c>
      <c r="G239" s="220"/>
      <c r="H239" s="223">
        <v>202.21100000000001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229</v>
      </c>
      <c r="AU239" s="229" t="s">
        <v>21</v>
      </c>
      <c r="AV239" s="15" t="s">
        <v>227</v>
      </c>
      <c r="AW239" s="15" t="s">
        <v>42</v>
      </c>
      <c r="AX239" s="15" t="s">
        <v>89</v>
      </c>
      <c r="AY239" s="229" t="s">
        <v>221</v>
      </c>
    </row>
    <row r="240" spans="1:65" s="2" customFormat="1" ht="24.2" customHeight="1">
      <c r="A240" s="37"/>
      <c r="B240" s="38"/>
      <c r="C240" s="184" t="s">
        <v>377</v>
      </c>
      <c r="D240" s="184" t="s">
        <v>223</v>
      </c>
      <c r="E240" s="185" t="s">
        <v>378</v>
      </c>
      <c r="F240" s="186" t="s">
        <v>379</v>
      </c>
      <c r="G240" s="187" t="s">
        <v>306</v>
      </c>
      <c r="H240" s="188">
        <v>42.551000000000002</v>
      </c>
      <c r="I240" s="189"/>
      <c r="J240" s="190">
        <f>ROUND(I240*H240,2)</f>
        <v>0</v>
      </c>
      <c r="K240" s="186" t="s">
        <v>226</v>
      </c>
      <c r="L240" s="42"/>
      <c r="M240" s="191" t="s">
        <v>44</v>
      </c>
      <c r="N240" s="192" t="s">
        <v>53</v>
      </c>
      <c r="O240" s="67"/>
      <c r="P240" s="193">
        <f>O240*H240</f>
        <v>0</v>
      </c>
      <c r="Q240" s="193">
        <v>0</v>
      </c>
      <c r="R240" s="193">
        <f>Q240*H240</f>
        <v>0</v>
      </c>
      <c r="S240" s="193">
        <v>0</v>
      </c>
      <c r="T240" s="19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5" t="s">
        <v>227</v>
      </c>
      <c r="AT240" s="195" t="s">
        <v>223</v>
      </c>
      <c r="AU240" s="195" t="s">
        <v>21</v>
      </c>
      <c r="AY240" s="19" t="s">
        <v>221</v>
      </c>
      <c r="BE240" s="196">
        <f>IF(N240="základní",J240,0)</f>
        <v>0</v>
      </c>
      <c r="BF240" s="196">
        <f>IF(N240="snížená",J240,0)</f>
        <v>0</v>
      </c>
      <c r="BG240" s="196">
        <f>IF(N240="zákl. přenesená",J240,0)</f>
        <v>0</v>
      </c>
      <c r="BH240" s="196">
        <f>IF(N240="sníž. přenesená",J240,0)</f>
        <v>0</v>
      </c>
      <c r="BI240" s="196">
        <f>IF(N240="nulová",J240,0)</f>
        <v>0</v>
      </c>
      <c r="BJ240" s="19" t="s">
        <v>89</v>
      </c>
      <c r="BK240" s="196">
        <f>ROUND(I240*H240,2)</f>
        <v>0</v>
      </c>
      <c r="BL240" s="19" t="s">
        <v>227</v>
      </c>
      <c r="BM240" s="195" t="s">
        <v>380</v>
      </c>
    </row>
    <row r="241" spans="1:65" s="13" customFormat="1">
      <c r="B241" s="197"/>
      <c r="C241" s="198"/>
      <c r="D241" s="199" t="s">
        <v>229</v>
      </c>
      <c r="E241" s="200" t="s">
        <v>44</v>
      </c>
      <c r="F241" s="201" t="s">
        <v>381</v>
      </c>
      <c r="G241" s="198"/>
      <c r="H241" s="200" t="s">
        <v>44</v>
      </c>
      <c r="I241" s="202"/>
      <c r="J241" s="198"/>
      <c r="K241" s="198"/>
      <c r="L241" s="203"/>
      <c r="M241" s="204"/>
      <c r="N241" s="205"/>
      <c r="O241" s="205"/>
      <c r="P241" s="205"/>
      <c r="Q241" s="205"/>
      <c r="R241" s="205"/>
      <c r="S241" s="205"/>
      <c r="T241" s="206"/>
      <c r="AT241" s="207" t="s">
        <v>229</v>
      </c>
      <c r="AU241" s="207" t="s">
        <v>21</v>
      </c>
      <c r="AV241" s="13" t="s">
        <v>89</v>
      </c>
      <c r="AW241" s="13" t="s">
        <v>42</v>
      </c>
      <c r="AX241" s="13" t="s">
        <v>82</v>
      </c>
      <c r="AY241" s="207" t="s">
        <v>221</v>
      </c>
    </row>
    <row r="242" spans="1:65" s="14" customFormat="1">
      <c r="B242" s="208"/>
      <c r="C242" s="209"/>
      <c r="D242" s="199" t="s">
        <v>229</v>
      </c>
      <c r="E242" s="210" t="s">
        <v>44</v>
      </c>
      <c r="F242" s="211" t="s">
        <v>382</v>
      </c>
      <c r="G242" s="209"/>
      <c r="H242" s="212">
        <v>0.91</v>
      </c>
      <c r="I242" s="213"/>
      <c r="J242" s="209"/>
      <c r="K242" s="209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229</v>
      </c>
      <c r="AU242" s="218" t="s">
        <v>21</v>
      </c>
      <c r="AV242" s="14" t="s">
        <v>21</v>
      </c>
      <c r="AW242" s="14" t="s">
        <v>42</v>
      </c>
      <c r="AX242" s="14" t="s">
        <v>82</v>
      </c>
      <c r="AY242" s="218" t="s">
        <v>221</v>
      </c>
    </row>
    <row r="243" spans="1:65" s="16" customFormat="1">
      <c r="B243" s="230"/>
      <c r="C243" s="231"/>
      <c r="D243" s="199" t="s">
        <v>229</v>
      </c>
      <c r="E243" s="232" t="s">
        <v>44</v>
      </c>
      <c r="F243" s="233" t="s">
        <v>383</v>
      </c>
      <c r="G243" s="231"/>
      <c r="H243" s="234">
        <v>0.91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AT243" s="240" t="s">
        <v>229</v>
      </c>
      <c r="AU243" s="240" t="s">
        <v>21</v>
      </c>
      <c r="AV243" s="16" t="s">
        <v>123</v>
      </c>
      <c r="AW243" s="16" t="s">
        <v>42</v>
      </c>
      <c r="AX243" s="16" t="s">
        <v>82</v>
      </c>
      <c r="AY243" s="240" t="s">
        <v>221</v>
      </c>
    </row>
    <row r="244" spans="1:65" s="13" customFormat="1">
      <c r="B244" s="197"/>
      <c r="C244" s="198"/>
      <c r="D244" s="199" t="s">
        <v>229</v>
      </c>
      <c r="E244" s="200" t="s">
        <v>44</v>
      </c>
      <c r="F244" s="201" t="s">
        <v>384</v>
      </c>
      <c r="G244" s="198"/>
      <c r="H244" s="200" t="s">
        <v>44</v>
      </c>
      <c r="I244" s="202"/>
      <c r="J244" s="198"/>
      <c r="K244" s="198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229</v>
      </c>
      <c r="AU244" s="207" t="s">
        <v>21</v>
      </c>
      <c r="AV244" s="13" t="s">
        <v>89</v>
      </c>
      <c r="AW244" s="13" t="s">
        <v>42</v>
      </c>
      <c r="AX244" s="13" t="s">
        <v>82</v>
      </c>
      <c r="AY244" s="207" t="s">
        <v>221</v>
      </c>
    </row>
    <row r="245" spans="1:65" s="13" customFormat="1">
      <c r="B245" s="197"/>
      <c r="C245" s="198"/>
      <c r="D245" s="199" t="s">
        <v>229</v>
      </c>
      <c r="E245" s="200" t="s">
        <v>44</v>
      </c>
      <c r="F245" s="201" t="s">
        <v>385</v>
      </c>
      <c r="G245" s="198"/>
      <c r="H245" s="200" t="s">
        <v>44</v>
      </c>
      <c r="I245" s="202"/>
      <c r="J245" s="198"/>
      <c r="K245" s="198"/>
      <c r="L245" s="203"/>
      <c r="M245" s="204"/>
      <c r="N245" s="205"/>
      <c r="O245" s="205"/>
      <c r="P245" s="205"/>
      <c r="Q245" s="205"/>
      <c r="R245" s="205"/>
      <c r="S245" s="205"/>
      <c r="T245" s="206"/>
      <c r="AT245" s="207" t="s">
        <v>229</v>
      </c>
      <c r="AU245" s="207" t="s">
        <v>21</v>
      </c>
      <c r="AV245" s="13" t="s">
        <v>89</v>
      </c>
      <c r="AW245" s="13" t="s">
        <v>42</v>
      </c>
      <c r="AX245" s="13" t="s">
        <v>82</v>
      </c>
      <c r="AY245" s="207" t="s">
        <v>221</v>
      </c>
    </row>
    <row r="246" spans="1:65" s="14" customFormat="1">
      <c r="B246" s="208"/>
      <c r="C246" s="209"/>
      <c r="D246" s="199" t="s">
        <v>229</v>
      </c>
      <c r="E246" s="210" t="s">
        <v>44</v>
      </c>
      <c r="F246" s="211" t="s">
        <v>386</v>
      </c>
      <c r="G246" s="209"/>
      <c r="H246" s="212">
        <v>7.3680000000000003</v>
      </c>
      <c r="I246" s="213"/>
      <c r="J246" s="209"/>
      <c r="K246" s="209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229</v>
      </c>
      <c r="AU246" s="218" t="s">
        <v>21</v>
      </c>
      <c r="AV246" s="14" t="s">
        <v>21</v>
      </c>
      <c r="AW246" s="14" t="s">
        <v>42</v>
      </c>
      <c r="AX246" s="14" t="s">
        <v>82</v>
      </c>
      <c r="AY246" s="218" t="s">
        <v>221</v>
      </c>
    </row>
    <row r="247" spans="1:65" s="14" customFormat="1">
      <c r="B247" s="208"/>
      <c r="C247" s="209"/>
      <c r="D247" s="199" t="s">
        <v>229</v>
      </c>
      <c r="E247" s="210" t="s">
        <v>44</v>
      </c>
      <c r="F247" s="211" t="s">
        <v>387</v>
      </c>
      <c r="G247" s="209"/>
      <c r="H247" s="212">
        <v>2.42</v>
      </c>
      <c r="I247" s="213"/>
      <c r="J247" s="209"/>
      <c r="K247" s="209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229</v>
      </c>
      <c r="AU247" s="218" t="s">
        <v>21</v>
      </c>
      <c r="AV247" s="14" t="s">
        <v>21</v>
      </c>
      <c r="AW247" s="14" t="s">
        <v>42</v>
      </c>
      <c r="AX247" s="14" t="s">
        <v>82</v>
      </c>
      <c r="AY247" s="218" t="s">
        <v>221</v>
      </c>
    </row>
    <row r="248" spans="1:65" s="14" customFormat="1">
      <c r="B248" s="208"/>
      <c r="C248" s="209"/>
      <c r="D248" s="199" t="s">
        <v>229</v>
      </c>
      <c r="E248" s="210" t="s">
        <v>44</v>
      </c>
      <c r="F248" s="211" t="s">
        <v>388</v>
      </c>
      <c r="G248" s="209"/>
      <c r="H248" s="212">
        <v>31.853000000000002</v>
      </c>
      <c r="I248" s="213"/>
      <c r="J248" s="209"/>
      <c r="K248" s="209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229</v>
      </c>
      <c r="AU248" s="218" t="s">
        <v>21</v>
      </c>
      <c r="AV248" s="14" t="s">
        <v>21</v>
      </c>
      <c r="AW248" s="14" t="s">
        <v>42</v>
      </c>
      <c r="AX248" s="14" t="s">
        <v>82</v>
      </c>
      <c r="AY248" s="218" t="s">
        <v>221</v>
      </c>
    </row>
    <row r="249" spans="1:65" s="16" customFormat="1">
      <c r="B249" s="230"/>
      <c r="C249" s="231"/>
      <c r="D249" s="199" t="s">
        <v>229</v>
      </c>
      <c r="E249" s="232" t="s">
        <v>44</v>
      </c>
      <c r="F249" s="233" t="s">
        <v>389</v>
      </c>
      <c r="G249" s="231"/>
      <c r="H249" s="234">
        <v>41.640999999999998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AT249" s="240" t="s">
        <v>229</v>
      </c>
      <c r="AU249" s="240" t="s">
        <v>21</v>
      </c>
      <c r="AV249" s="16" t="s">
        <v>123</v>
      </c>
      <c r="AW249" s="16" t="s">
        <v>42</v>
      </c>
      <c r="AX249" s="16" t="s">
        <v>82</v>
      </c>
      <c r="AY249" s="240" t="s">
        <v>221</v>
      </c>
    </row>
    <row r="250" spans="1:65" s="15" customFormat="1">
      <c r="B250" s="219"/>
      <c r="C250" s="220"/>
      <c r="D250" s="199" t="s">
        <v>229</v>
      </c>
      <c r="E250" s="221" t="s">
        <v>44</v>
      </c>
      <c r="F250" s="222" t="s">
        <v>232</v>
      </c>
      <c r="G250" s="220"/>
      <c r="H250" s="223">
        <v>42.551000000000002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229</v>
      </c>
      <c r="AU250" s="229" t="s">
        <v>21</v>
      </c>
      <c r="AV250" s="15" t="s">
        <v>227</v>
      </c>
      <c r="AW250" s="15" t="s">
        <v>42</v>
      </c>
      <c r="AX250" s="15" t="s">
        <v>89</v>
      </c>
      <c r="AY250" s="229" t="s">
        <v>221</v>
      </c>
    </row>
    <row r="251" spans="1:65" s="2" customFormat="1" ht="14.45" customHeight="1">
      <c r="A251" s="37"/>
      <c r="B251" s="38"/>
      <c r="C251" s="184" t="s">
        <v>390</v>
      </c>
      <c r="D251" s="184" t="s">
        <v>223</v>
      </c>
      <c r="E251" s="185" t="s">
        <v>391</v>
      </c>
      <c r="F251" s="186" t="s">
        <v>392</v>
      </c>
      <c r="G251" s="187" t="s">
        <v>306</v>
      </c>
      <c r="H251" s="188">
        <v>42.551000000000002</v>
      </c>
      <c r="I251" s="189"/>
      <c r="J251" s="190">
        <f>ROUND(I251*H251,2)</f>
        <v>0</v>
      </c>
      <c r="K251" s="186" t="s">
        <v>226</v>
      </c>
      <c r="L251" s="42"/>
      <c r="M251" s="191" t="s">
        <v>44</v>
      </c>
      <c r="N251" s="192" t="s">
        <v>53</v>
      </c>
      <c r="O251" s="67"/>
      <c r="P251" s="193">
        <f>O251*H251</f>
        <v>0</v>
      </c>
      <c r="Q251" s="193">
        <v>0</v>
      </c>
      <c r="R251" s="193">
        <f>Q251*H251</f>
        <v>0</v>
      </c>
      <c r="S251" s="193">
        <v>0</v>
      </c>
      <c r="T251" s="19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5" t="s">
        <v>227</v>
      </c>
      <c r="AT251" s="195" t="s">
        <v>223</v>
      </c>
      <c r="AU251" s="195" t="s">
        <v>21</v>
      </c>
      <c r="AY251" s="19" t="s">
        <v>221</v>
      </c>
      <c r="BE251" s="196">
        <f>IF(N251="základní",J251,0)</f>
        <v>0</v>
      </c>
      <c r="BF251" s="196">
        <f>IF(N251="snížená",J251,0)</f>
        <v>0</v>
      </c>
      <c r="BG251" s="196">
        <f>IF(N251="zákl. přenesená",J251,0)</f>
        <v>0</v>
      </c>
      <c r="BH251" s="196">
        <f>IF(N251="sníž. přenesená",J251,0)</f>
        <v>0</v>
      </c>
      <c r="BI251" s="196">
        <f>IF(N251="nulová",J251,0)</f>
        <v>0</v>
      </c>
      <c r="BJ251" s="19" t="s">
        <v>89</v>
      </c>
      <c r="BK251" s="196">
        <f>ROUND(I251*H251,2)</f>
        <v>0</v>
      </c>
      <c r="BL251" s="19" t="s">
        <v>227</v>
      </c>
      <c r="BM251" s="195" t="s">
        <v>393</v>
      </c>
    </row>
    <row r="252" spans="1:65" s="13" customFormat="1">
      <c r="B252" s="197"/>
      <c r="C252" s="198"/>
      <c r="D252" s="199" t="s">
        <v>229</v>
      </c>
      <c r="E252" s="200" t="s">
        <v>44</v>
      </c>
      <c r="F252" s="201" t="s">
        <v>394</v>
      </c>
      <c r="G252" s="198"/>
      <c r="H252" s="200" t="s">
        <v>44</v>
      </c>
      <c r="I252" s="202"/>
      <c r="J252" s="198"/>
      <c r="K252" s="198"/>
      <c r="L252" s="203"/>
      <c r="M252" s="204"/>
      <c r="N252" s="205"/>
      <c r="O252" s="205"/>
      <c r="P252" s="205"/>
      <c r="Q252" s="205"/>
      <c r="R252" s="205"/>
      <c r="S252" s="205"/>
      <c r="T252" s="206"/>
      <c r="AT252" s="207" t="s">
        <v>229</v>
      </c>
      <c r="AU252" s="207" t="s">
        <v>21</v>
      </c>
      <c r="AV252" s="13" t="s">
        <v>89</v>
      </c>
      <c r="AW252" s="13" t="s">
        <v>42</v>
      </c>
      <c r="AX252" s="13" t="s">
        <v>82</v>
      </c>
      <c r="AY252" s="207" t="s">
        <v>221</v>
      </c>
    </row>
    <row r="253" spans="1:65" s="14" customFormat="1">
      <c r="B253" s="208"/>
      <c r="C253" s="209"/>
      <c r="D253" s="199" t="s">
        <v>229</v>
      </c>
      <c r="E253" s="210" t="s">
        <v>44</v>
      </c>
      <c r="F253" s="211" t="s">
        <v>335</v>
      </c>
      <c r="G253" s="209"/>
      <c r="H253" s="212">
        <v>42.551000000000002</v>
      </c>
      <c r="I253" s="213"/>
      <c r="J253" s="209"/>
      <c r="K253" s="209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229</v>
      </c>
      <c r="AU253" s="218" t="s">
        <v>21</v>
      </c>
      <c r="AV253" s="14" t="s">
        <v>21</v>
      </c>
      <c r="AW253" s="14" t="s">
        <v>42</v>
      </c>
      <c r="AX253" s="14" t="s">
        <v>89</v>
      </c>
      <c r="AY253" s="218" t="s">
        <v>221</v>
      </c>
    </row>
    <row r="254" spans="1:65" s="2" customFormat="1" ht="24.2" customHeight="1">
      <c r="A254" s="37"/>
      <c r="B254" s="38"/>
      <c r="C254" s="184" t="s">
        <v>395</v>
      </c>
      <c r="D254" s="184" t="s">
        <v>223</v>
      </c>
      <c r="E254" s="185" t="s">
        <v>396</v>
      </c>
      <c r="F254" s="186" t="s">
        <v>397</v>
      </c>
      <c r="G254" s="187" t="s">
        <v>133</v>
      </c>
      <c r="H254" s="188">
        <v>3305.4450000000002</v>
      </c>
      <c r="I254" s="189"/>
      <c r="J254" s="190">
        <f>ROUND(I254*H254,2)</f>
        <v>0</v>
      </c>
      <c r="K254" s="186" t="s">
        <v>226</v>
      </c>
      <c r="L254" s="42"/>
      <c r="M254" s="191" t="s">
        <v>44</v>
      </c>
      <c r="N254" s="192" t="s">
        <v>53</v>
      </c>
      <c r="O254" s="67"/>
      <c r="P254" s="193">
        <f>O254*H254</f>
        <v>0</v>
      </c>
      <c r="Q254" s="193">
        <v>0</v>
      </c>
      <c r="R254" s="193">
        <f>Q254*H254</f>
        <v>0</v>
      </c>
      <c r="S254" s="193">
        <v>0</v>
      </c>
      <c r="T254" s="19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5" t="s">
        <v>227</v>
      </c>
      <c r="AT254" s="195" t="s">
        <v>223</v>
      </c>
      <c r="AU254" s="195" t="s">
        <v>21</v>
      </c>
      <c r="AY254" s="19" t="s">
        <v>221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9" t="s">
        <v>89</v>
      </c>
      <c r="BK254" s="196">
        <f>ROUND(I254*H254,2)</f>
        <v>0</v>
      </c>
      <c r="BL254" s="19" t="s">
        <v>227</v>
      </c>
      <c r="BM254" s="195" t="s">
        <v>398</v>
      </c>
    </row>
    <row r="255" spans="1:65" s="13" customFormat="1">
      <c r="B255" s="197"/>
      <c r="C255" s="198"/>
      <c r="D255" s="199" t="s">
        <v>229</v>
      </c>
      <c r="E255" s="200" t="s">
        <v>44</v>
      </c>
      <c r="F255" s="201" t="s">
        <v>230</v>
      </c>
      <c r="G255" s="198"/>
      <c r="H255" s="200" t="s">
        <v>44</v>
      </c>
      <c r="I255" s="202"/>
      <c r="J255" s="198"/>
      <c r="K255" s="198"/>
      <c r="L255" s="203"/>
      <c r="M255" s="204"/>
      <c r="N255" s="205"/>
      <c r="O255" s="205"/>
      <c r="P255" s="205"/>
      <c r="Q255" s="205"/>
      <c r="R255" s="205"/>
      <c r="S255" s="205"/>
      <c r="T255" s="206"/>
      <c r="AT255" s="207" t="s">
        <v>229</v>
      </c>
      <c r="AU255" s="207" t="s">
        <v>21</v>
      </c>
      <c r="AV255" s="13" t="s">
        <v>89</v>
      </c>
      <c r="AW255" s="13" t="s">
        <v>42</v>
      </c>
      <c r="AX255" s="13" t="s">
        <v>82</v>
      </c>
      <c r="AY255" s="207" t="s">
        <v>221</v>
      </c>
    </row>
    <row r="256" spans="1:65" s="13" customFormat="1">
      <c r="B256" s="197"/>
      <c r="C256" s="198"/>
      <c r="D256" s="199" t="s">
        <v>229</v>
      </c>
      <c r="E256" s="200" t="s">
        <v>44</v>
      </c>
      <c r="F256" s="201" t="s">
        <v>319</v>
      </c>
      <c r="G256" s="198"/>
      <c r="H256" s="200" t="s">
        <v>44</v>
      </c>
      <c r="I256" s="202"/>
      <c r="J256" s="198"/>
      <c r="K256" s="198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229</v>
      </c>
      <c r="AU256" s="207" t="s">
        <v>21</v>
      </c>
      <c r="AV256" s="13" t="s">
        <v>89</v>
      </c>
      <c r="AW256" s="13" t="s">
        <v>42</v>
      </c>
      <c r="AX256" s="13" t="s">
        <v>82</v>
      </c>
      <c r="AY256" s="207" t="s">
        <v>221</v>
      </c>
    </row>
    <row r="257" spans="1:65" s="14" customFormat="1">
      <c r="B257" s="208"/>
      <c r="C257" s="209"/>
      <c r="D257" s="199" t="s">
        <v>229</v>
      </c>
      <c r="E257" s="210" t="s">
        <v>44</v>
      </c>
      <c r="F257" s="211" t="s">
        <v>131</v>
      </c>
      <c r="G257" s="209"/>
      <c r="H257" s="212">
        <v>2078.5</v>
      </c>
      <c r="I257" s="213"/>
      <c r="J257" s="209"/>
      <c r="K257" s="209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229</v>
      </c>
      <c r="AU257" s="218" t="s">
        <v>21</v>
      </c>
      <c r="AV257" s="14" t="s">
        <v>21</v>
      </c>
      <c r="AW257" s="14" t="s">
        <v>42</v>
      </c>
      <c r="AX257" s="14" t="s">
        <v>82</v>
      </c>
      <c r="AY257" s="218" t="s">
        <v>221</v>
      </c>
    </row>
    <row r="258" spans="1:65" s="14" customFormat="1">
      <c r="B258" s="208"/>
      <c r="C258" s="209"/>
      <c r="D258" s="199" t="s">
        <v>229</v>
      </c>
      <c r="E258" s="210" t="s">
        <v>44</v>
      </c>
      <c r="F258" s="211" t="s">
        <v>135</v>
      </c>
      <c r="G258" s="209"/>
      <c r="H258" s="212">
        <v>78.650000000000006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229</v>
      </c>
      <c r="AU258" s="218" t="s">
        <v>21</v>
      </c>
      <c r="AV258" s="14" t="s">
        <v>21</v>
      </c>
      <c r="AW258" s="14" t="s">
        <v>42</v>
      </c>
      <c r="AX258" s="14" t="s">
        <v>82</v>
      </c>
      <c r="AY258" s="218" t="s">
        <v>221</v>
      </c>
    </row>
    <row r="259" spans="1:65" s="14" customFormat="1">
      <c r="B259" s="208"/>
      <c r="C259" s="209"/>
      <c r="D259" s="199" t="s">
        <v>229</v>
      </c>
      <c r="E259" s="210" t="s">
        <v>44</v>
      </c>
      <c r="F259" s="211" t="s">
        <v>138</v>
      </c>
      <c r="G259" s="209"/>
      <c r="H259" s="212">
        <v>430.5</v>
      </c>
      <c r="I259" s="213"/>
      <c r="J259" s="209"/>
      <c r="K259" s="209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229</v>
      </c>
      <c r="AU259" s="218" t="s">
        <v>21</v>
      </c>
      <c r="AV259" s="14" t="s">
        <v>21</v>
      </c>
      <c r="AW259" s="14" t="s">
        <v>42</v>
      </c>
      <c r="AX259" s="14" t="s">
        <v>82</v>
      </c>
      <c r="AY259" s="218" t="s">
        <v>221</v>
      </c>
    </row>
    <row r="260" spans="1:65" s="14" customFormat="1">
      <c r="B260" s="208"/>
      <c r="C260" s="209"/>
      <c r="D260" s="199" t="s">
        <v>229</v>
      </c>
      <c r="E260" s="210" t="s">
        <v>44</v>
      </c>
      <c r="F260" s="211" t="s">
        <v>142</v>
      </c>
      <c r="G260" s="209"/>
      <c r="H260" s="212">
        <v>17</v>
      </c>
      <c r="I260" s="213"/>
      <c r="J260" s="209"/>
      <c r="K260" s="209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229</v>
      </c>
      <c r="AU260" s="218" t="s">
        <v>21</v>
      </c>
      <c r="AV260" s="14" t="s">
        <v>21</v>
      </c>
      <c r="AW260" s="14" t="s">
        <v>42</v>
      </c>
      <c r="AX260" s="14" t="s">
        <v>82</v>
      </c>
      <c r="AY260" s="218" t="s">
        <v>221</v>
      </c>
    </row>
    <row r="261" spans="1:65" s="14" customFormat="1">
      <c r="B261" s="208"/>
      <c r="C261" s="209"/>
      <c r="D261" s="199" t="s">
        <v>229</v>
      </c>
      <c r="E261" s="210" t="s">
        <v>44</v>
      </c>
      <c r="F261" s="211" t="s">
        <v>146</v>
      </c>
      <c r="G261" s="209"/>
      <c r="H261" s="212">
        <v>8.3000000000000007</v>
      </c>
      <c r="I261" s="213"/>
      <c r="J261" s="209"/>
      <c r="K261" s="209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229</v>
      </c>
      <c r="AU261" s="218" t="s">
        <v>21</v>
      </c>
      <c r="AV261" s="14" t="s">
        <v>21</v>
      </c>
      <c r="AW261" s="14" t="s">
        <v>42</v>
      </c>
      <c r="AX261" s="14" t="s">
        <v>82</v>
      </c>
      <c r="AY261" s="218" t="s">
        <v>221</v>
      </c>
    </row>
    <row r="262" spans="1:65" s="14" customFormat="1">
      <c r="B262" s="208"/>
      <c r="C262" s="209"/>
      <c r="D262" s="199" t="s">
        <v>229</v>
      </c>
      <c r="E262" s="210" t="s">
        <v>44</v>
      </c>
      <c r="F262" s="211" t="s">
        <v>150</v>
      </c>
      <c r="G262" s="209"/>
      <c r="H262" s="212">
        <v>38.549999999999997</v>
      </c>
      <c r="I262" s="213"/>
      <c r="J262" s="209"/>
      <c r="K262" s="209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229</v>
      </c>
      <c r="AU262" s="218" t="s">
        <v>21</v>
      </c>
      <c r="AV262" s="14" t="s">
        <v>21</v>
      </c>
      <c r="AW262" s="14" t="s">
        <v>42</v>
      </c>
      <c r="AX262" s="14" t="s">
        <v>82</v>
      </c>
      <c r="AY262" s="218" t="s">
        <v>221</v>
      </c>
    </row>
    <row r="263" spans="1:65" s="14" customFormat="1">
      <c r="B263" s="208"/>
      <c r="C263" s="209"/>
      <c r="D263" s="199" t="s">
        <v>229</v>
      </c>
      <c r="E263" s="210" t="s">
        <v>44</v>
      </c>
      <c r="F263" s="211" t="s">
        <v>154</v>
      </c>
      <c r="G263" s="209"/>
      <c r="H263" s="212">
        <v>141</v>
      </c>
      <c r="I263" s="213"/>
      <c r="J263" s="209"/>
      <c r="K263" s="209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229</v>
      </c>
      <c r="AU263" s="218" t="s">
        <v>21</v>
      </c>
      <c r="AV263" s="14" t="s">
        <v>21</v>
      </c>
      <c r="AW263" s="14" t="s">
        <v>42</v>
      </c>
      <c r="AX263" s="14" t="s">
        <v>82</v>
      </c>
      <c r="AY263" s="218" t="s">
        <v>221</v>
      </c>
    </row>
    <row r="264" spans="1:65" s="14" customFormat="1">
      <c r="B264" s="208"/>
      <c r="C264" s="209"/>
      <c r="D264" s="199" t="s">
        <v>229</v>
      </c>
      <c r="E264" s="210" t="s">
        <v>44</v>
      </c>
      <c r="F264" s="211" t="s">
        <v>157</v>
      </c>
      <c r="G264" s="209"/>
      <c r="H264" s="212">
        <v>22</v>
      </c>
      <c r="I264" s="213"/>
      <c r="J264" s="209"/>
      <c r="K264" s="209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229</v>
      </c>
      <c r="AU264" s="218" t="s">
        <v>21</v>
      </c>
      <c r="AV264" s="14" t="s">
        <v>21</v>
      </c>
      <c r="AW264" s="14" t="s">
        <v>42</v>
      </c>
      <c r="AX264" s="14" t="s">
        <v>82</v>
      </c>
      <c r="AY264" s="218" t="s">
        <v>221</v>
      </c>
    </row>
    <row r="265" spans="1:65" s="14" customFormat="1">
      <c r="B265" s="208"/>
      <c r="C265" s="209"/>
      <c r="D265" s="199" t="s">
        <v>229</v>
      </c>
      <c r="E265" s="210" t="s">
        <v>44</v>
      </c>
      <c r="F265" s="211" t="s">
        <v>161</v>
      </c>
      <c r="G265" s="209"/>
      <c r="H265" s="212">
        <v>3.95</v>
      </c>
      <c r="I265" s="213"/>
      <c r="J265" s="209"/>
      <c r="K265" s="209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229</v>
      </c>
      <c r="AU265" s="218" t="s">
        <v>21</v>
      </c>
      <c r="AV265" s="14" t="s">
        <v>21</v>
      </c>
      <c r="AW265" s="14" t="s">
        <v>42</v>
      </c>
      <c r="AX265" s="14" t="s">
        <v>82</v>
      </c>
      <c r="AY265" s="218" t="s">
        <v>221</v>
      </c>
    </row>
    <row r="266" spans="1:65" s="14" customFormat="1">
      <c r="B266" s="208"/>
      <c r="C266" s="209"/>
      <c r="D266" s="199" t="s">
        <v>229</v>
      </c>
      <c r="E266" s="210" t="s">
        <v>44</v>
      </c>
      <c r="F266" s="211" t="s">
        <v>399</v>
      </c>
      <c r="G266" s="209"/>
      <c r="H266" s="212">
        <v>88.515000000000001</v>
      </c>
      <c r="I266" s="213"/>
      <c r="J266" s="209"/>
      <c r="K266" s="209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229</v>
      </c>
      <c r="AU266" s="218" t="s">
        <v>21</v>
      </c>
      <c r="AV266" s="14" t="s">
        <v>21</v>
      </c>
      <c r="AW266" s="14" t="s">
        <v>42</v>
      </c>
      <c r="AX266" s="14" t="s">
        <v>82</v>
      </c>
      <c r="AY266" s="218" t="s">
        <v>221</v>
      </c>
    </row>
    <row r="267" spans="1:65" s="14" customFormat="1">
      <c r="B267" s="208"/>
      <c r="C267" s="209"/>
      <c r="D267" s="199" t="s">
        <v>229</v>
      </c>
      <c r="E267" s="210" t="s">
        <v>44</v>
      </c>
      <c r="F267" s="211" t="s">
        <v>400</v>
      </c>
      <c r="G267" s="209"/>
      <c r="H267" s="212">
        <v>19.920000000000002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229</v>
      </c>
      <c r="AU267" s="218" t="s">
        <v>21</v>
      </c>
      <c r="AV267" s="14" t="s">
        <v>21</v>
      </c>
      <c r="AW267" s="14" t="s">
        <v>42</v>
      </c>
      <c r="AX267" s="14" t="s">
        <v>82</v>
      </c>
      <c r="AY267" s="218" t="s">
        <v>221</v>
      </c>
    </row>
    <row r="268" spans="1:65" s="14" customFormat="1">
      <c r="B268" s="208"/>
      <c r="C268" s="209"/>
      <c r="D268" s="199" t="s">
        <v>229</v>
      </c>
      <c r="E268" s="210" t="s">
        <v>44</v>
      </c>
      <c r="F268" s="211" t="s">
        <v>401</v>
      </c>
      <c r="G268" s="209"/>
      <c r="H268" s="212">
        <v>22</v>
      </c>
      <c r="I268" s="213"/>
      <c r="J268" s="209"/>
      <c r="K268" s="209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229</v>
      </c>
      <c r="AU268" s="218" t="s">
        <v>21</v>
      </c>
      <c r="AV268" s="14" t="s">
        <v>21</v>
      </c>
      <c r="AW268" s="14" t="s">
        <v>42</v>
      </c>
      <c r="AX268" s="14" t="s">
        <v>82</v>
      </c>
      <c r="AY268" s="218" t="s">
        <v>221</v>
      </c>
    </row>
    <row r="269" spans="1:65" s="14" customFormat="1">
      <c r="B269" s="208"/>
      <c r="C269" s="209"/>
      <c r="D269" s="199" t="s">
        <v>229</v>
      </c>
      <c r="E269" s="210" t="s">
        <v>44</v>
      </c>
      <c r="F269" s="211" t="s">
        <v>402</v>
      </c>
      <c r="G269" s="209"/>
      <c r="H269" s="212">
        <v>66.984999999999999</v>
      </c>
      <c r="I269" s="213"/>
      <c r="J269" s="209"/>
      <c r="K269" s="209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229</v>
      </c>
      <c r="AU269" s="218" t="s">
        <v>21</v>
      </c>
      <c r="AV269" s="14" t="s">
        <v>21</v>
      </c>
      <c r="AW269" s="14" t="s">
        <v>42</v>
      </c>
      <c r="AX269" s="14" t="s">
        <v>82</v>
      </c>
      <c r="AY269" s="218" t="s">
        <v>221</v>
      </c>
    </row>
    <row r="270" spans="1:65" s="14" customFormat="1">
      <c r="B270" s="208"/>
      <c r="C270" s="209"/>
      <c r="D270" s="199" t="s">
        <v>229</v>
      </c>
      <c r="E270" s="210" t="s">
        <v>44</v>
      </c>
      <c r="F270" s="211" t="s">
        <v>403</v>
      </c>
      <c r="G270" s="209"/>
      <c r="H270" s="212">
        <v>289.57499999999999</v>
      </c>
      <c r="I270" s="213"/>
      <c r="J270" s="209"/>
      <c r="K270" s="209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229</v>
      </c>
      <c r="AU270" s="218" t="s">
        <v>21</v>
      </c>
      <c r="AV270" s="14" t="s">
        <v>21</v>
      </c>
      <c r="AW270" s="14" t="s">
        <v>42</v>
      </c>
      <c r="AX270" s="14" t="s">
        <v>82</v>
      </c>
      <c r="AY270" s="218" t="s">
        <v>221</v>
      </c>
    </row>
    <row r="271" spans="1:65" s="15" customFormat="1">
      <c r="B271" s="219"/>
      <c r="C271" s="220"/>
      <c r="D271" s="199" t="s">
        <v>229</v>
      </c>
      <c r="E271" s="221" t="s">
        <v>44</v>
      </c>
      <c r="F271" s="222" t="s">
        <v>232</v>
      </c>
      <c r="G271" s="220"/>
      <c r="H271" s="223">
        <v>3305.4450000000002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229</v>
      </c>
      <c r="AU271" s="229" t="s">
        <v>21</v>
      </c>
      <c r="AV271" s="15" t="s">
        <v>227</v>
      </c>
      <c r="AW271" s="15" t="s">
        <v>42</v>
      </c>
      <c r="AX271" s="15" t="s">
        <v>89</v>
      </c>
      <c r="AY271" s="229" t="s">
        <v>221</v>
      </c>
    </row>
    <row r="272" spans="1:65" s="2" customFormat="1" ht="24.2" customHeight="1">
      <c r="A272" s="37"/>
      <c r="B272" s="38"/>
      <c r="C272" s="184" t="s">
        <v>404</v>
      </c>
      <c r="D272" s="184" t="s">
        <v>223</v>
      </c>
      <c r="E272" s="185" t="s">
        <v>405</v>
      </c>
      <c r="F272" s="186" t="s">
        <v>406</v>
      </c>
      <c r="G272" s="187" t="s">
        <v>407</v>
      </c>
      <c r="H272" s="188">
        <v>892.99400000000003</v>
      </c>
      <c r="I272" s="189"/>
      <c r="J272" s="190">
        <f>ROUND(I272*H272,2)</f>
        <v>0</v>
      </c>
      <c r="K272" s="186" t="s">
        <v>226</v>
      </c>
      <c r="L272" s="42"/>
      <c r="M272" s="191" t="s">
        <v>44</v>
      </c>
      <c r="N272" s="192" t="s">
        <v>53</v>
      </c>
      <c r="O272" s="67"/>
      <c r="P272" s="193">
        <f>O272*H272</f>
        <v>0</v>
      </c>
      <c r="Q272" s="193">
        <v>0</v>
      </c>
      <c r="R272" s="193">
        <f>Q272*H272</f>
        <v>0</v>
      </c>
      <c r="S272" s="193">
        <v>0</v>
      </c>
      <c r="T272" s="194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5" t="s">
        <v>227</v>
      </c>
      <c r="AT272" s="195" t="s">
        <v>223</v>
      </c>
      <c r="AU272" s="195" t="s">
        <v>21</v>
      </c>
      <c r="AY272" s="19" t="s">
        <v>221</v>
      </c>
      <c r="BE272" s="196">
        <f>IF(N272="základní",J272,0)</f>
        <v>0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9" t="s">
        <v>89</v>
      </c>
      <c r="BK272" s="196">
        <f>ROUND(I272*H272,2)</f>
        <v>0</v>
      </c>
      <c r="BL272" s="19" t="s">
        <v>227</v>
      </c>
      <c r="BM272" s="195" t="s">
        <v>408</v>
      </c>
    </row>
    <row r="273" spans="1:65" s="2" customFormat="1" ht="19.5">
      <c r="A273" s="37"/>
      <c r="B273" s="38"/>
      <c r="C273" s="39"/>
      <c r="D273" s="199" t="s">
        <v>288</v>
      </c>
      <c r="E273" s="39"/>
      <c r="F273" s="241" t="s">
        <v>409</v>
      </c>
      <c r="G273" s="39"/>
      <c r="H273" s="39"/>
      <c r="I273" s="242"/>
      <c r="J273" s="39"/>
      <c r="K273" s="39"/>
      <c r="L273" s="42"/>
      <c r="M273" s="243"/>
      <c r="N273" s="244"/>
      <c r="O273" s="67"/>
      <c r="P273" s="67"/>
      <c r="Q273" s="67"/>
      <c r="R273" s="67"/>
      <c r="S273" s="67"/>
      <c r="T273" s="68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9" t="s">
        <v>288</v>
      </c>
      <c r="AU273" s="19" t="s">
        <v>21</v>
      </c>
    </row>
    <row r="274" spans="1:65" s="14" customFormat="1">
      <c r="B274" s="208"/>
      <c r="C274" s="209"/>
      <c r="D274" s="199" t="s">
        <v>229</v>
      </c>
      <c r="E274" s="210" t="s">
        <v>44</v>
      </c>
      <c r="F274" s="211" t="s">
        <v>352</v>
      </c>
      <c r="G274" s="209"/>
      <c r="H274" s="212">
        <v>147.959</v>
      </c>
      <c r="I274" s="213"/>
      <c r="J274" s="209"/>
      <c r="K274" s="209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229</v>
      </c>
      <c r="AU274" s="218" t="s">
        <v>21</v>
      </c>
      <c r="AV274" s="14" t="s">
        <v>21</v>
      </c>
      <c r="AW274" s="14" t="s">
        <v>42</v>
      </c>
      <c r="AX274" s="14" t="s">
        <v>82</v>
      </c>
      <c r="AY274" s="218" t="s">
        <v>221</v>
      </c>
    </row>
    <row r="275" spans="1:65" s="14" customFormat="1">
      <c r="B275" s="208"/>
      <c r="C275" s="209"/>
      <c r="D275" s="199" t="s">
        <v>229</v>
      </c>
      <c r="E275" s="210" t="s">
        <v>44</v>
      </c>
      <c r="F275" s="211" t="s">
        <v>364</v>
      </c>
      <c r="G275" s="209"/>
      <c r="H275" s="212">
        <v>330.54500000000002</v>
      </c>
      <c r="I275" s="213"/>
      <c r="J275" s="209"/>
      <c r="K275" s="209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229</v>
      </c>
      <c r="AU275" s="218" t="s">
        <v>21</v>
      </c>
      <c r="AV275" s="14" t="s">
        <v>21</v>
      </c>
      <c r="AW275" s="14" t="s">
        <v>42</v>
      </c>
      <c r="AX275" s="14" t="s">
        <v>82</v>
      </c>
      <c r="AY275" s="218" t="s">
        <v>221</v>
      </c>
    </row>
    <row r="276" spans="1:65" s="14" customFormat="1">
      <c r="B276" s="208"/>
      <c r="C276" s="209"/>
      <c r="D276" s="199" t="s">
        <v>229</v>
      </c>
      <c r="E276" s="210" t="s">
        <v>44</v>
      </c>
      <c r="F276" s="211" t="s">
        <v>365</v>
      </c>
      <c r="G276" s="209"/>
      <c r="H276" s="212">
        <v>74.328999999999994</v>
      </c>
      <c r="I276" s="213"/>
      <c r="J276" s="209"/>
      <c r="K276" s="209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229</v>
      </c>
      <c r="AU276" s="218" t="s">
        <v>21</v>
      </c>
      <c r="AV276" s="14" t="s">
        <v>21</v>
      </c>
      <c r="AW276" s="14" t="s">
        <v>42</v>
      </c>
      <c r="AX276" s="14" t="s">
        <v>82</v>
      </c>
      <c r="AY276" s="218" t="s">
        <v>221</v>
      </c>
    </row>
    <row r="277" spans="1:65" s="14" customFormat="1">
      <c r="B277" s="208"/>
      <c r="C277" s="209"/>
      <c r="D277" s="199" t="s">
        <v>229</v>
      </c>
      <c r="E277" s="210" t="s">
        <v>44</v>
      </c>
      <c r="F277" s="211" t="s">
        <v>353</v>
      </c>
      <c r="G277" s="209"/>
      <c r="H277" s="212">
        <v>-42.551000000000002</v>
      </c>
      <c r="I277" s="213"/>
      <c r="J277" s="209"/>
      <c r="K277" s="209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229</v>
      </c>
      <c r="AU277" s="218" t="s">
        <v>21</v>
      </c>
      <c r="AV277" s="14" t="s">
        <v>21</v>
      </c>
      <c r="AW277" s="14" t="s">
        <v>42</v>
      </c>
      <c r="AX277" s="14" t="s">
        <v>82</v>
      </c>
      <c r="AY277" s="218" t="s">
        <v>221</v>
      </c>
    </row>
    <row r="278" spans="1:65" s="16" customFormat="1">
      <c r="B278" s="230"/>
      <c r="C278" s="231"/>
      <c r="D278" s="199" t="s">
        <v>229</v>
      </c>
      <c r="E278" s="232" t="s">
        <v>44</v>
      </c>
      <c r="F278" s="233" t="s">
        <v>410</v>
      </c>
      <c r="G278" s="231"/>
      <c r="H278" s="234">
        <v>510.28199999999998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AT278" s="240" t="s">
        <v>229</v>
      </c>
      <c r="AU278" s="240" t="s">
        <v>21</v>
      </c>
      <c r="AV278" s="16" t="s">
        <v>123</v>
      </c>
      <c r="AW278" s="16" t="s">
        <v>42</v>
      </c>
      <c r="AX278" s="16" t="s">
        <v>82</v>
      </c>
      <c r="AY278" s="240" t="s">
        <v>221</v>
      </c>
    </row>
    <row r="279" spans="1:65" s="15" customFormat="1">
      <c r="B279" s="219"/>
      <c r="C279" s="220"/>
      <c r="D279" s="199" t="s">
        <v>229</v>
      </c>
      <c r="E279" s="221" t="s">
        <v>44</v>
      </c>
      <c r="F279" s="222" t="s">
        <v>232</v>
      </c>
      <c r="G279" s="220"/>
      <c r="H279" s="223">
        <v>510.28199999999998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229</v>
      </c>
      <c r="AU279" s="229" t="s">
        <v>21</v>
      </c>
      <c r="AV279" s="15" t="s">
        <v>227</v>
      </c>
      <c r="AW279" s="15" t="s">
        <v>42</v>
      </c>
      <c r="AX279" s="15" t="s">
        <v>89</v>
      </c>
      <c r="AY279" s="229" t="s">
        <v>221</v>
      </c>
    </row>
    <row r="280" spans="1:65" s="14" customFormat="1">
      <c r="B280" s="208"/>
      <c r="C280" s="209"/>
      <c r="D280" s="199" t="s">
        <v>229</v>
      </c>
      <c r="E280" s="209"/>
      <c r="F280" s="211" t="s">
        <v>411</v>
      </c>
      <c r="G280" s="209"/>
      <c r="H280" s="212">
        <v>892.99400000000003</v>
      </c>
      <c r="I280" s="213"/>
      <c r="J280" s="209"/>
      <c r="K280" s="209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229</v>
      </c>
      <c r="AU280" s="218" t="s">
        <v>21</v>
      </c>
      <c r="AV280" s="14" t="s">
        <v>21</v>
      </c>
      <c r="AW280" s="14" t="s">
        <v>4</v>
      </c>
      <c r="AX280" s="14" t="s">
        <v>89</v>
      </c>
      <c r="AY280" s="218" t="s">
        <v>221</v>
      </c>
    </row>
    <row r="281" spans="1:65" s="2" customFormat="1" ht="24.2" customHeight="1">
      <c r="A281" s="37"/>
      <c r="B281" s="38"/>
      <c r="C281" s="184" t="s">
        <v>412</v>
      </c>
      <c r="D281" s="184" t="s">
        <v>223</v>
      </c>
      <c r="E281" s="185" t="s">
        <v>413</v>
      </c>
      <c r="F281" s="186" t="s">
        <v>414</v>
      </c>
      <c r="G281" s="187" t="s">
        <v>306</v>
      </c>
      <c r="H281" s="188">
        <v>809.43299999999999</v>
      </c>
      <c r="I281" s="189"/>
      <c r="J281" s="190">
        <f>ROUND(I281*H281,2)</f>
        <v>0</v>
      </c>
      <c r="K281" s="186" t="s">
        <v>226</v>
      </c>
      <c r="L281" s="42"/>
      <c r="M281" s="191" t="s">
        <v>44</v>
      </c>
      <c r="N281" s="192" t="s">
        <v>53</v>
      </c>
      <c r="O281" s="67"/>
      <c r="P281" s="193">
        <f>O281*H281</f>
        <v>0</v>
      </c>
      <c r="Q281" s="193">
        <v>0</v>
      </c>
      <c r="R281" s="193">
        <f>Q281*H281</f>
        <v>0</v>
      </c>
      <c r="S281" s="193">
        <v>0</v>
      </c>
      <c r="T281" s="194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95" t="s">
        <v>227</v>
      </c>
      <c r="AT281" s="195" t="s">
        <v>223</v>
      </c>
      <c r="AU281" s="195" t="s">
        <v>21</v>
      </c>
      <c r="AY281" s="19" t="s">
        <v>221</v>
      </c>
      <c r="BE281" s="196">
        <f>IF(N281="základní",J281,0)</f>
        <v>0</v>
      </c>
      <c r="BF281" s="196">
        <f>IF(N281="snížená",J281,0)</f>
        <v>0</v>
      </c>
      <c r="BG281" s="196">
        <f>IF(N281="zákl. přenesená",J281,0)</f>
        <v>0</v>
      </c>
      <c r="BH281" s="196">
        <f>IF(N281="sníž. přenesená",J281,0)</f>
        <v>0</v>
      </c>
      <c r="BI281" s="196">
        <f>IF(N281="nulová",J281,0)</f>
        <v>0</v>
      </c>
      <c r="BJ281" s="19" t="s">
        <v>89</v>
      </c>
      <c r="BK281" s="196">
        <f>ROUND(I281*H281,2)</f>
        <v>0</v>
      </c>
      <c r="BL281" s="19" t="s">
        <v>227</v>
      </c>
      <c r="BM281" s="195" t="s">
        <v>415</v>
      </c>
    </row>
    <row r="282" spans="1:65" s="14" customFormat="1">
      <c r="B282" s="208"/>
      <c r="C282" s="209"/>
      <c r="D282" s="199" t="s">
        <v>229</v>
      </c>
      <c r="E282" s="210" t="s">
        <v>44</v>
      </c>
      <c r="F282" s="211" t="s">
        <v>416</v>
      </c>
      <c r="G282" s="209"/>
      <c r="H282" s="212">
        <v>159.66</v>
      </c>
      <c r="I282" s="213"/>
      <c r="J282" s="209"/>
      <c r="K282" s="209"/>
      <c r="L282" s="214"/>
      <c r="M282" s="215"/>
      <c r="N282" s="216"/>
      <c r="O282" s="216"/>
      <c r="P282" s="216"/>
      <c r="Q282" s="216"/>
      <c r="R282" s="216"/>
      <c r="S282" s="216"/>
      <c r="T282" s="217"/>
      <c r="AT282" s="218" t="s">
        <v>229</v>
      </c>
      <c r="AU282" s="218" t="s">
        <v>21</v>
      </c>
      <c r="AV282" s="14" t="s">
        <v>21</v>
      </c>
      <c r="AW282" s="14" t="s">
        <v>42</v>
      </c>
      <c r="AX282" s="14" t="s">
        <v>82</v>
      </c>
      <c r="AY282" s="218" t="s">
        <v>221</v>
      </c>
    </row>
    <row r="283" spans="1:65" s="14" customFormat="1">
      <c r="B283" s="208"/>
      <c r="C283" s="209"/>
      <c r="D283" s="199" t="s">
        <v>229</v>
      </c>
      <c r="E283" s="210" t="s">
        <v>44</v>
      </c>
      <c r="F283" s="211" t="s">
        <v>417</v>
      </c>
      <c r="G283" s="209"/>
      <c r="H283" s="212">
        <v>42.551000000000002</v>
      </c>
      <c r="I283" s="213"/>
      <c r="J283" s="209"/>
      <c r="K283" s="209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229</v>
      </c>
      <c r="AU283" s="218" t="s">
        <v>21</v>
      </c>
      <c r="AV283" s="14" t="s">
        <v>21</v>
      </c>
      <c r="AW283" s="14" t="s">
        <v>42</v>
      </c>
      <c r="AX283" s="14" t="s">
        <v>82</v>
      </c>
      <c r="AY283" s="218" t="s">
        <v>221</v>
      </c>
    </row>
    <row r="284" spans="1:65" s="16" customFormat="1">
      <c r="B284" s="230"/>
      <c r="C284" s="231"/>
      <c r="D284" s="199" t="s">
        <v>229</v>
      </c>
      <c r="E284" s="232" t="s">
        <v>44</v>
      </c>
      <c r="F284" s="233" t="s">
        <v>418</v>
      </c>
      <c r="G284" s="231"/>
      <c r="H284" s="234">
        <v>202.21100000000001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AT284" s="240" t="s">
        <v>229</v>
      </c>
      <c r="AU284" s="240" t="s">
        <v>21</v>
      </c>
      <c r="AV284" s="16" t="s">
        <v>123</v>
      </c>
      <c r="AW284" s="16" t="s">
        <v>42</v>
      </c>
      <c r="AX284" s="16" t="s">
        <v>82</v>
      </c>
      <c r="AY284" s="240" t="s">
        <v>221</v>
      </c>
    </row>
    <row r="285" spans="1:65" s="14" customFormat="1">
      <c r="B285" s="208"/>
      <c r="C285" s="209"/>
      <c r="D285" s="199" t="s">
        <v>229</v>
      </c>
      <c r="E285" s="210" t="s">
        <v>44</v>
      </c>
      <c r="F285" s="211" t="s">
        <v>340</v>
      </c>
      <c r="G285" s="209"/>
      <c r="H285" s="212">
        <v>96.94</v>
      </c>
      <c r="I285" s="213"/>
      <c r="J285" s="209"/>
      <c r="K285" s="209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229</v>
      </c>
      <c r="AU285" s="218" t="s">
        <v>21</v>
      </c>
      <c r="AV285" s="14" t="s">
        <v>21</v>
      </c>
      <c r="AW285" s="14" t="s">
        <v>42</v>
      </c>
      <c r="AX285" s="14" t="s">
        <v>82</v>
      </c>
      <c r="AY285" s="218" t="s">
        <v>221</v>
      </c>
    </row>
    <row r="286" spans="1:65" s="14" customFormat="1">
      <c r="B286" s="208"/>
      <c r="C286" s="209"/>
      <c r="D286" s="199" t="s">
        <v>229</v>
      </c>
      <c r="E286" s="210" t="s">
        <v>44</v>
      </c>
      <c r="F286" s="211" t="s">
        <v>352</v>
      </c>
      <c r="G286" s="209"/>
      <c r="H286" s="212">
        <v>147.959</v>
      </c>
      <c r="I286" s="213"/>
      <c r="J286" s="209"/>
      <c r="K286" s="209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229</v>
      </c>
      <c r="AU286" s="218" t="s">
        <v>21</v>
      </c>
      <c r="AV286" s="14" t="s">
        <v>21</v>
      </c>
      <c r="AW286" s="14" t="s">
        <v>42</v>
      </c>
      <c r="AX286" s="14" t="s">
        <v>82</v>
      </c>
      <c r="AY286" s="218" t="s">
        <v>221</v>
      </c>
    </row>
    <row r="287" spans="1:65" s="14" customFormat="1">
      <c r="B287" s="208"/>
      <c r="C287" s="209"/>
      <c r="D287" s="199" t="s">
        <v>229</v>
      </c>
      <c r="E287" s="210" t="s">
        <v>44</v>
      </c>
      <c r="F287" s="211" t="s">
        <v>364</v>
      </c>
      <c r="G287" s="209"/>
      <c r="H287" s="212">
        <v>330.54500000000002</v>
      </c>
      <c r="I287" s="213"/>
      <c r="J287" s="209"/>
      <c r="K287" s="209"/>
      <c r="L287" s="214"/>
      <c r="M287" s="215"/>
      <c r="N287" s="216"/>
      <c r="O287" s="216"/>
      <c r="P287" s="216"/>
      <c r="Q287" s="216"/>
      <c r="R287" s="216"/>
      <c r="S287" s="216"/>
      <c r="T287" s="217"/>
      <c r="AT287" s="218" t="s">
        <v>229</v>
      </c>
      <c r="AU287" s="218" t="s">
        <v>21</v>
      </c>
      <c r="AV287" s="14" t="s">
        <v>21</v>
      </c>
      <c r="AW287" s="14" t="s">
        <v>42</v>
      </c>
      <c r="AX287" s="14" t="s">
        <v>82</v>
      </c>
      <c r="AY287" s="218" t="s">
        <v>221</v>
      </c>
    </row>
    <row r="288" spans="1:65" s="14" customFormat="1">
      <c r="B288" s="208"/>
      <c r="C288" s="209"/>
      <c r="D288" s="199" t="s">
        <v>229</v>
      </c>
      <c r="E288" s="210" t="s">
        <v>44</v>
      </c>
      <c r="F288" s="211" t="s">
        <v>365</v>
      </c>
      <c r="G288" s="209"/>
      <c r="H288" s="212">
        <v>74.328999999999994</v>
      </c>
      <c r="I288" s="213"/>
      <c r="J288" s="209"/>
      <c r="K288" s="209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229</v>
      </c>
      <c r="AU288" s="218" t="s">
        <v>21</v>
      </c>
      <c r="AV288" s="14" t="s">
        <v>21</v>
      </c>
      <c r="AW288" s="14" t="s">
        <v>42</v>
      </c>
      <c r="AX288" s="14" t="s">
        <v>82</v>
      </c>
      <c r="AY288" s="218" t="s">
        <v>221</v>
      </c>
    </row>
    <row r="289" spans="1:65" s="14" customFormat="1">
      <c r="B289" s="208"/>
      <c r="C289" s="209"/>
      <c r="D289" s="199" t="s">
        <v>229</v>
      </c>
      <c r="E289" s="210" t="s">
        <v>44</v>
      </c>
      <c r="F289" s="211" t="s">
        <v>353</v>
      </c>
      <c r="G289" s="209"/>
      <c r="H289" s="212">
        <v>-42.551000000000002</v>
      </c>
      <c r="I289" s="213"/>
      <c r="J289" s="209"/>
      <c r="K289" s="209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229</v>
      </c>
      <c r="AU289" s="218" t="s">
        <v>21</v>
      </c>
      <c r="AV289" s="14" t="s">
        <v>21</v>
      </c>
      <c r="AW289" s="14" t="s">
        <v>42</v>
      </c>
      <c r="AX289" s="14" t="s">
        <v>82</v>
      </c>
      <c r="AY289" s="218" t="s">
        <v>221</v>
      </c>
    </row>
    <row r="290" spans="1:65" s="16" customFormat="1">
      <c r="B290" s="230"/>
      <c r="C290" s="231"/>
      <c r="D290" s="199" t="s">
        <v>229</v>
      </c>
      <c r="E290" s="232" t="s">
        <v>44</v>
      </c>
      <c r="F290" s="233" t="s">
        <v>410</v>
      </c>
      <c r="G290" s="231"/>
      <c r="H290" s="234">
        <v>607.22199999999998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AT290" s="240" t="s">
        <v>229</v>
      </c>
      <c r="AU290" s="240" t="s">
        <v>21</v>
      </c>
      <c r="AV290" s="16" t="s">
        <v>123</v>
      </c>
      <c r="AW290" s="16" t="s">
        <v>42</v>
      </c>
      <c r="AX290" s="16" t="s">
        <v>82</v>
      </c>
      <c r="AY290" s="240" t="s">
        <v>221</v>
      </c>
    </row>
    <row r="291" spans="1:65" s="15" customFormat="1">
      <c r="B291" s="219"/>
      <c r="C291" s="220"/>
      <c r="D291" s="199" t="s">
        <v>229</v>
      </c>
      <c r="E291" s="221" t="s">
        <v>44</v>
      </c>
      <c r="F291" s="222" t="s">
        <v>232</v>
      </c>
      <c r="G291" s="220"/>
      <c r="H291" s="223">
        <v>809.43299999999999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229</v>
      </c>
      <c r="AU291" s="229" t="s">
        <v>21</v>
      </c>
      <c r="AV291" s="15" t="s">
        <v>227</v>
      </c>
      <c r="AW291" s="15" t="s">
        <v>42</v>
      </c>
      <c r="AX291" s="15" t="s">
        <v>89</v>
      </c>
      <c r="AY291" s="229" t="s">
        <v>221</v>
      </c>
    </row>
    <row r="292" spans="1:65" s="2" customFormat="1" ht="24.2" customHeight="1">
      <c r="A292" s="37"/>
      <c r="B292" s="38"/>
      <c r="C292" s="184" t="s">
        <v>419</v>
      </c>
      <c r="D292" s="184" t="s">
        <v>223</v>
      </c>
      <c r="E292" s="185" t="s">
        <v>420</v>
      </c>
      <c r="F292" s="186" t="s">
        <v>421</v>
      </c>
      <c r="G292" s="187" t="s">
        <v>133</v>
      </c>
      <c r="H292" s="188">
        <v>674</v>
      </c>
      <c r="I292" s="189"/>
      <c r="J292" s="190">
        <f>ROUND(I292*H292,2)</f>
        <v>0</v>
      </c>
      <c r="K292" s="186" t="s">
        <v>226</v>
      </c>
      <c r="L292" s="42"/>
      <c r="M292" s="191" t="s">
        <v>44</v>
      </c>
      <c r="N292" s="192" t="s">
        <v>53</v>
      </c>
      <c r="O292" s="67"/>
      <c r="P292" s="193">
        <f>O292*H292</f>
        <v>0</v>
      </c>
      <c r="Q292" s="193">
        <v>0</v>
      </c>
      <c r="R292" s="193">
        <f>Q292*H292</f>
        <v>0</v>
      </c>
      <c r="S292" s="193">
        <v>0</v>
      </c>
      <c r="T292" s="194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95" t="s">
        <v>227</v>
      </c>
      <c r="AT292" s="195" t="s">
        <v>223</v>
      </c>
      <c r="AU292" s="195" t="s">
        <v>21</v>
      </c>
      <c r="AY292" s="19" t="s">
        <v>221</v>
      </c>
      <c r="BE292" s="196">
        <f>IF(N292="základní",J292,0)</f>
        <v>0</v>
      </c>
      <c r="BF292" s="196">
        <f>IF(N292="snížená",J292,0)</f>
        <v>0</v>
      </c>
      <c r="BG292" s="196">
        <f>IF(N292="zákl. přenesená",J292,0)</f>
        <v>0</v>
      </c>
      <c r="BH292" s="196">
        <f>IF(N292="sníž. přenesená",J292,0)</f>
        <v>0</v>
      </c>
      <c r="BI292" s="196">
        <f>IF(N292="nulová",J292,0)</f>
        <v>0</v>
      </c>
      <c r="BJ292" s="19" t="s">
        <v>89</v>
      </c>
      <c r="BK292" s="196">
        <f>ROUND(I292*H292,2)</f>
        <v>0</v>
      </c>
      <c r="BL292" s="19" t="s">
        <v>227</v>
      </c>
      <c r="BM292" s="195" t="s">
        <v>422</v>
      </c>
    </row>
    <row r="293" spans="1:65" s="13" customFormat="1">
      <c r="B293" s="197"/>
      <c r="C293" s="198"/>
      <c r="D293" s="199" t="s">
        <v>229</v>
      </c>
      <c r="E293" s="200" t="s">
        <v>44</v>
      </c>
      <c r="F293" s="201" t="s">
        <v>230</v>
      </c>
      <c r="G293" s="198"/>
      <c r="H293" s="200" t="s">
        <v>44</v>
      </c>
      <c r="I293" s="202"/>
      <c r="J293" s="198"/>
      <c r="K293" s="198"/>
      <c r="L293" s="203"/>
      <c r="M293" s="204"/>
      <c r="N293" s="205"/>
      <c r="O293" s="205"/>
      <c r="P293" s="205"/>
      <c r="Q293" s="205"/>
      <c r="R293" s="205"/>
      <c r="S293" s="205"/>
      <c r="T293" s="206"/>
      <c r="AT293" s="207" t="s">
        <v>229</v>
      </c>
      <c r="AU293" s="207" t="s">
        <v>21</v>
      </c>
      <c r="AV293" s="13" t="s">
        <v>89</v>
      </c>
      <c r="AW293" s="13" t="s">
        <v>42</v>
      </c>
      <c r="AX293" s="13" t="s">
        <v>82</v>
      </c>
      <c r="AY293" s="207" t="s">
        <v>221</v>
      </c>
    </row>
    <row r="294" spans="1:65" s="13" customFormat="1">
      <c r="B294" s="197"/>
      <c r="C294" s="198"/>
      <c r="D294" s="199" t="s">
        <v>229</v>
      </c>
      <c r="E294" s="200" t="s">
        <v>44</v>
      </c>
      <c r="F294" s="201" t="s">
        <v>319</v>
      </c>
      <c r="G294" s="198"/>
      <c r="H294" s="200" t="s">
        <v>44</v>
      </c>
      <c r="I294" s="202"/>
      <c r="J294" s="198"/>
      <c r="K294" s="198"/>
      <c r="L294" s="203"/>
      <c r="M294" s="204"/>
      <c r="N294" s="205"/>
      <c r="O294" s="205"/>
      <c r="P294" s="205"/>
      <c r="Q294" s="205"/>
      <c r="R294" s="205"/>
      <c r="S294" s="205"/>
      <c r="T294" s="206"/>
      <c r="AT294" s="207" t="s">
        <v>229</v>
      </c>
      <c r="AU294" s="207" t="s">
        <v>21</v>
      </c>
      <c r="AV294" s="13" t="s">
        <v>89</v>
      </c>
      <c r="AW294" s="13" t="s">
        <v>42</v>
      </c>
      <c r="AX294" s="13" t="s">
        <v>82</v>
      </c>
      <c r="AY294" s="207" t="s">
        <v>221</v>
      </c>
    </row>
    <row r="295" spans="1:65" s="14" customFormat="1">
      <c r="B295" s="208"/>
      <c r="C295" s="209"/>
      <c r="D295" s="199" t="s">
        <v>229</v>
      </c>
      <c r="E295" s="210" t="s">
        <v>44</v>
      </c>
      <c r="F295" s="211" t="s">
        <v>171</v>
      </c>
      <c r="G295" s="209"/>
      <c r="H295" s="212">
        <v>674</v>
      </c>
      <c r="I295" s="213"/>
      <c r="J295" s="209"/>
      <c r="K295" s="209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229</v>
      </c>
      <c r="AU295" s="218" t="s">
        <v>21</v>
      </c>
      <c r="AV295" s="14" t="s">
        <v>21</v>
      </c>
      <c r="AW295" s="14" t="s">
        <v>42</v>
      </c>
      <c r="AX295" s="14" t="s">
        <v>82</v>
      </c>
      <c r="AY295" s="218" t="s">
        <v>221</v>
      </c>
    </row>
    <row r="296" spans="1:65" s="15" customFormat="1">
      <c r="B296" s="219"/>
      <c r="C296" s="220"/>
      <c r="D296" s="199" t="s">
        <v>229</v>
      </c>
      <c r="E296" s="221" t="s">
        <v>44</v>
      </c>
      <c r="F296" s="222" t="s">
        <v>232</v>
      </c>
      <c r="G296" s="220"/>
      <c r="H296" s="223">
        <v>674</v>
      </c>
      <c r="I296" s="224"/>
      <c r="J296" s="220"/>
      <c r="K296" s="220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229</v>
      </c>
      <c r="AU296" s="229" t="s">
        <v>21</v>
      </c>
      <c r="AV296" s="15" t="s">
        <v>227</v>
      </c>
      <c r="AW296" s="15" t="s">
        <v>42</v>
      </c>
      <c r="AX296" s="15" t="s">
        <v>89</v>
      </c>
      <c r="AY296" s="229" t="s">
        <v>221</v>
      </c>
    </row>
    <row r="297" spans="1:65" s="2" customFormat="1" ht="24.2" customHeight="1">
      <c r="A297" s="37"/>
      <c r="B297" s="38"/>
      <c r="C297" s="184" t="s">
        <v>423</v>
      </c>
      <c r="D297" s="184" t="s">
        <v>223</v>
      </c>
      <c r="E297" s="185" t="s">
        <v>424</v>
      </c>
      <c r="F297" s="186" t="s">
        <v>425</v>
      </c>
      <c r="G297" s="187" t="s">
        <v>133</v>
      </c>
      <c r="H297" s="188">
        <v>124.3</v>
      </c>
      <c r="I297" s="189"/>
      <c r="J297" s="190">
        <f>ROUND(I297*H297,2)</f>
        <v>0</v>
      </c>
      <c r="K297" s="186" t="s">
        <v>226</v>
      </c>
      <c r="L297" s="42"/>
      <c r="M297" s="191" t="s">
        <v>44</v>
      </c>
      <c r="N297" s="192" t="s">
        <v>53</v>
      </c>
      <c r="O297" s="67"/>
      <c r="P297" s="193">
        <f>O297*H297</f>
        <v>0</v>
      </c>
      <c r="Q297" s="193">
        <v>0</v>
      </c>
      <c r="R297" s="193">
        <f>Q297*H297</f>
        <v>0</v>
      </c>
      <c r="S297" s="193">
        <v>0</v>
      </c>
      <c r="T297" s="194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95" t="s">
        <v>227</v>
      </c>
      <c r="AT297" s="195" t="s">
        <v>223</v>
      </c>
      <c r="AU297" s="195" t="s">
        <v>21</v>
      </c>
      <c r="AY297" s="19" t="s">
        <v>221</v>
      </c>
      <c r="BE297" s="196">
        <f>IF(N297="základní",J297,0)</f>
        <v>0</v>
      </c>
      <c r="BF297" s="196">
        <f>IF(N297="snížená",J297,0)</f>
        <v>0</v>
      </c>
      <c r="BG297" s="196">
        <f>IF(N297="zákl. přenesená",J297,0)</f>
        <v>0</v>
      </c>
      <c r="BH297" s="196">
        <f>IF(N297="sníž. přenesená",J297,0)</f>
        <v>0</v>
      </c>
      <c r="BI297" s="196">
        <f>IF(N297="nulová",J297,0)</f>
        <v>0</v>
      </c>
      <c r="BJ297" s="19" t="s">
        <v>89</v>
      </c>
      <c r="BK297" s="196">
        <f>ROUND(I297*H297,2)</f>
        <v>0</v>
      </c>
      <c r="BL297" s="19" t="s">
        <v>227</v>
      </c>
      <c r="BM297" s="195" t="s">
        <v>426</v>
      </c>
    </row>
    <row r="298" spans="1:65" s="13" customFormat="1">
      <c r="B298" s="197"/>
      <c r="C298" s="198"/>
      <c r="D298" s="199" t="s">
        <v>229</v>
      </c>
      <c r="E298" s="200" t="s">
        <v>44</v>
      </c>
      <c r="F298" s="201" t="s">
        <v>230</v>
      </c>
      <c r="G298" s="198"/>
      <c r="H298" s="200" t="s">
        <v>44</v>
      </c>
      <c r="I298" s="202"/>
      <c r="J298" s="198"/>
      <c r="K298" s="198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229</v>
      </c>
      <c r="AU298" s="207" t="s">
        <v>21</v>
      </c>
      <c r="AV298" s="13" t="s">
        <v>89</v>
      </c>
      <c r="AW298" s="13" t="s">
        <v>42</v>
      </c>
      <c r="AX298" s="13" t="s">
        <v>82</v>
      </c>
      <c r="AY298" s="207" t="s">
        <v>221</v>
      </c>
    </row>
    <row r="299" spans="1:65" s="13" customFormat="1">
      <c r="B299" s="197"/>
      <c r="C299" s="198"/>
      <c r="D299" s="199" t="s">
        <v>229</v>
      </c>
      <c r="E299" s="200" t="s">
        <v>44</v>
      </c>
      <c r="F299" s="201" t="s">
        <v>319</v>
      </c>
      <c r="G299" s="198"/>
      <c r="H299" s="200" t="s">
        <v>44</v>
      </c>
      <c r="I299" s="202"/>
      <c r="J299" s="198"/>
      <c r="K299" s="198"/>
      <c r="L299" s="203"/>
      <c r="M299" s="204"/>
      <c r="N299" s="205"/>
      <c r="O299" s="205"/>
      <c r="P299" s="205"/>
      <c r="Q299" s="205"/>
      <c r="R299" s="205"/>
      <c r="S299" s="205"/>
      <c r="T299" s="206"/>
      <c r="AT299" s="207" t="s">
        <v>229</v>
      </c>
      <c r="AU299" s="207" t="s">
        <v>21</v>
      </c>
      <c r="AV299" s="13" t="s">
        <v>89</v>
      </c>
      <c r="AW299" s="13" t="s">
        <v>42</v>
      </c>
      <c r="AX299" s="13" t="s">
        <v>82</v>
      </c>
      <c r="AY299" s="207" t="s">
        <v>221</v>
      </c>
    </row>
    <row r="300" spans="1:65" s="14" customFormat="1">
      <c r="B300" s="208"/>
      <c r="C300" s="209"/>
      <c r="D300" s="199" t="s">
        <v>229</v>
      </c>
      <c r="E300" s="210" t="s">
        <v>44</v>
      </c>
      <c r="F300" s="211" t="s">
        <v>174</v>
      </c>
      <c r="G300" s="209"/>
      <c r="H300" s="212">
        <v>124.3</v>
      </c>
      <c r="I300" s="213"/>
      <c r="J300" s="209"/>
      <c r="K300" s="209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229</v>
      </c>
      <c r="AU300" s="218" t="s">
        <v>21</v>
      </c>
      <c r="AV300" s="14" t="s">
        <v>21</v>
      </c>
      <c r="AW300" s="14" t="s">
        <v>42</v>
      </c>
      <c r="AX300" s="14" t="s">
        <v>82</v>
      </c>
      <c r="AY300" s="218" t="s">
        <v>221</v>
      </c>
    </row>
    <row r="301" spans="1:65" s="15" customFormat="1">
      <c r="B301" s="219"/>
      <c r="C301" s="220"/>
      <c r="D301" s="199" t="s">
        <v>229</v>
      </c>
      <c r="E301" s="221" t="s">
        <v>44</v>
      </c>
      <c r="F301" s="222" t="s">
        <v>232</v>
      </c>
      <c r="G301" s="220"/>
      <c r="H301" s="223">
        <v>124.3</v>
      </c>
      <c r="I301" s="224"/>
      <c r="J301" s="220"/>
      <c r="K301" s="220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229</v>
      </c>
      <c r="AU301" s="229" t="s">
        <v>21</v>
      </c>
      <c r="AV301" s="15" t="s">
        <v>227</v>
      </c>
      <c r="AW301" s="15" t="s">
        <v>42</v>
      </c>
      <c r="AX301" s="15" t="s">
        <v>89</v>
      </c>
      <c r="AY301" s="229" t="s">
        <v>221</v>
      </c>
    </row>
    <row r="302" spans="1:65" s="2" customFormat="1" ht="14.45" customHeight="1">
      <c r="A302" s="37"/>
      <c r="B302" s="38"/>
      <c r="C302" s="184" t="s">
        <v>427</v>
      </c>
      <c r="D302" s="184" t="s">
        <v>223</v>
      </c>
      <c r="E302" s="185" t="s">
        <v>428</v>
      </c>
      <c r="F302" s="186" t="s">
        <v>429</v>
      </c>
      <c r="G302" s="187" t="s">
        <v>133</v>
      </c>
      <c r="H302" s="188">
        <v>3305.4450000000002</v>
      </c>
      <c r="I302" s="189"/>
      <c r="J302" s="190">
        <f>ROUND(I302*H302,2)</f>
        <v>0</v>
      </c>
      <c r="K302" s="186" t="s">
        <v>226</v>
      </c>
      <c r="L302" s="42"/>
      <c r="M302" s="191" t="s">
        <v>44</v>
      </c>
      <c r="N302" s="192" t="s">
        <v>53</v>
      </c>
      <c r="O302" s="67"/>
      <c r="P302" s="193">
        <f>O302*H302</f>
        <v>0</v>
      </c>
      <c r="Q302" s="193">
        <v>0</v>
      </c>
      <c r="R302" s="193">
        <f>Q302*H302</f>
        <v>0</v>
      </c>
      <c r="S302" s="193">
        <v>0</v>
      </c>
      <c r="T302" s="194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95" t="s">
        <v>227</v>
      </c>
      <c r="AT302" s="195" t="s">
        <v>223</v>
      </c>
      <c r="AU302" s="195" t="s">
        <v>21</v>
      </c>
      <c r="AY302" s="19" t="s">
        <v>221</v>
      </c>
      <c r="BE302" s="196">
        <f>IF(N302="základní",J302,0)</f>
        <v>0</v>
      </c>
      <c r="BF302" s="196">
        <f>IF(N302="snížená",J302,0)</f>
        <v>0</v>
      </c>
      <c r="BG302" s="196">
        <f>IF(N302="zákl. přenesená",J302,0)</f>
        <v>0</v>
      </c>
      <c r="BH302" s="196">
        <f>IF(N302="sníž. přenesená",J302,0)</f>
        <v>0</v>
      </c>
      <c r="BI302" s="196">
        <f>IF(N302="nulová",J302,0)</f>
        <v>0</v>
      </c>
      <c r="BJ302" s="19" t="s">
        <v>89</v>
      </c>
      <c r="BK302" s="196">
        <f>ROUND(I302*H302,2)</f>
        <v>0</v>
      </c>
      <c r="BL302" s="19" t="s">
        <v>227</v>
      </c>
      <c r="BM302" s="195" t="s">
        <v>430</v>
      </c>
    </row>
    <row r="303" spans="1:65" s="13" customFormat="1">
      <c r="B303" s="197"/>
      <c r="C303" s="198"/>
      <c r="D303" s="199" t="s">
        <v>229</v>
      </c>
      <c r="E303" s="200" t="s">
        <v>44</v>
      </c>
      <c r="F303" s="201" t="s">
        <v>230</v>
      </c>
      <c r="G303" s="198"/>
      <c r="H303" s="200" t="s">
        <v>44</v>
      </c>
      <c r="I303" s="202"/>
      <c r="J303" s="198"/>
      <c r="K303" s="198"/>
      <c r="L303" s="203"/>
      <c r="M303" s="204"/>
      <c r="N303" s="205"/>
      <c r="O303" s="205"/>
      <c r="P303" s="205"/>
      <c r="Q303" s="205"/>
      <c r="R303" s="205"/>
      <c r="S303" s="205"/>
      <c r="T303" s="206"/>
      <c r="AT303" s="207" t="s">
        <v>229</v>
      </c>
      <c r="AU303" s="207" t="s">
        <v>21</v>
      </c>
      <c r="AV303" s="13" t="s">
        <v>89</v>
      </c>
      <c r="AW303" s="13" t="s">
        <v>42</v>
      </c>
      <c r="AX303" s="13" t="s">
        <v>82</v>
      </c>
      <c r="AY303" s="207" t="s">
        <v>221</v>
      </c>
    </row>
    <row r="304" spans="1:65" s="13" customFormat="1">
      <c r="B304" s="197"/>
      <c r="C304" s="198"/>
      <c r="D304" s="199" t="s">
        <v>229</v>
      </c>
      <c r="E304" s="200" t="s">
        <v>44</v>
      </c>
      <c r="F304" s="201" t="s">
        <v>319</v>
      </c>
      <c r="G304" s="198"/>
      <c r="H304" s="200" t="s">
        <v>44</v>
      </c>
      <c r="I304" s="202"/>
      <c r="J304" s="198"/>
      <c r="K304" s="198"/>
      <c r="L304" s="203"/>
      <c r="M304" s="204"/>
      <c r="N304" s="205"/>
      <c r="O304" s="205"/>
      <c r="P304" s="205"/>
      <c r="Q304" s="205"/>
      <c r="R304" s="205"/>
      <c r="S304" s="205"/>
      <c r="T304" s="206"/>
      <c r="AT304" s="207" t="s">
        <v>229</v>
      </c>
      <c r="AU304" s="207" t="s">
        <v>21</v>
      </c>
      <c r="AV304" s="13" t="s">
        <v>89</v>
      </c>
      <c r="AW304" s="13" t="s">
        <v>42</v>
      </c>
      <c r="AX304" s="13" t="s">
        <v>82</v>
      </c>
      <c r="AY304" s="207" t="s">
        <v>221</v>
      </c>
    </row>
    <row r="305" spans="1:65" s="14" customFormat="1">
      <c r="B305" s="208"/>
      <c r="C305" s="209"/>
      <c r="D305" s="199" t="s">
        <v>229</v>
      </c>
      <c r="E305" s="210" t="s">
        <v>44</v>
      </c>
      <c r="F305" s="211" t="s">
        <v>131</v>
      </c>
      <c r="G305" s="209"/>
      <c r="H305" s="212">
        <v>2078.5</v>
      </c>
      <c r="I305" s="213"/>
      <c r="J305" s="209"/>
      <c r="K305" s="209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229</v>
      </c>
      <c r="AU305" s="218" t="s">
        <v>21</v>
      </c>
      <c r="AV305" s="14" t="s">
        <v>21</v>
      </c>
      <c r="AW305" s="14" t="s">
        <v>42</v>
      </c>
      <c r="AX305" s="14" t="s">
        <v>82</v>
      </c>
      <c r="AY305" s="218" t="s">
        <v>221</v>
      </c>
    </row>
    <row r="306" spans="1:65" s="14" customFormat="1">
      <c r="B306" s="208"/>
      <c r="C306" s="209"/>
      <c r="D306" s="199" t="s">
        <v>229</v>
      </c>
      <c r="E306" s="210" t="s">
        <v>44</v>
      </c>
      <c r="F306" s="211" t="s">
        <v>135</v>
      </c>
      <c r="G306" s="209"/>
      <c r="H306" s="212">
        <v>78.650000000000006</v>
      </c>
      <c r="I306" s="213"/>
      <c r="J306" s="209"/>
      <c r="K306" s="209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229</v>
      </c>
      <c r="AU306" s="218" t="s">
        <v>21</v>
      </c>
      <c r="AV306" s="14" t="s">
        <v>21</v>
      </c>
      <c r="AW306" s="14" t="s">
        <v>42</v>
      </c>
      <c r="AX306" s="14" t="s">
        <v>82</v>
      </c>
      <c r="AY306" s="218" t="s">
        <v>221</v>
      </c>
    </row>
    <row r="307" spans="1:65" s="14" customFormat="1">
      <c r="B307" s="208"/>
      <c r="C307" s="209"/>
      <c r="D307" s="199" t="s">
        <v>229</v>
      </c>
      <c r="E307" s="210" t="s">
        <v>44</v>
      </c>
      <c r="F307" s="211" t="s">
        <v>138</v>
      </c>
      <c r="G307" s="209"/>
      <c r="H307" s="212">
        <v>430.5</v>
      </c>
      <c r="I307" s="213"/>
      <c r="J307" s="209"/>
      <c r="K307" s="209"/>
      <c r="L307" s="214"/>
      <c r="M307" s="215"/>
      <c r="N307" s="216"/>
      <c r="O307" s="216"/>
      <c r="P307" s="216"/>
      <c r="Q307" s="216"/>
      <c r="R307" s="216"/>
      <c r="S307" s="216"/>
      <c r="T307" s="217"/>
      <c r="AT307" s="218" t="s">
        <v>229</v>
      </c>
      <c r="AU307" s="218" t="s">
        <v>21</v>
      </c>
      <c r="AV307" s="14" t="s">
        <v>21</v>
      </c>
      <c r="AW307" s="14" t="s">
        <v>42</v>
      </c>
      <c r="AX307" s="14" t="s">
        <v>82</v>
      </c>
      <c r="AY307" s="218" t="s">
        <v>221</v>
      </c>
    </row>
    <row r="308" spans="1:65" s="14" customFormat="1">
      <c r="B308" s="208"/>
      <c r="C308" s="209"/>
      <c r="D308" s="199" t="s">
        <v>229</v>
      </c>
      <c r="E308" s="210" t="s">
        <v>44</v>
      </c>
      <c r="F308" s="211" t="s">
        <v>142</v>
      </c>
      <c r="G308" s="209"/>
      <c r="H308" s="212">
        <v>17</v>
      </c>
      <c r="I308" s="213"/>
      <c r="J308" s="209"/>
      <c r="K308" s="209"/>
      <c r="L308" s="214"/>
      <c r="M308" s="215"/>
      <c r="N308" s="216"/>
      <c r="O308" s="216"/>
      <c r="P308" s="216"/>
      <c r="Q308" s="216"/>
      <c r="R308" s="216"/>
      <c r="S308" s="216"/>
      <c r="T308" s="217"/>
      <c r="AT308" s="218" t="s">
        <v>229</v>
      </c>
      <c r="AU308" s="218" t="s">
        <v>21</v>
      </c>
      <c r="AV308" s="14" t="s">
        <v>21</v>
      </c>
      <c r="AW308" s="14" t="s">
        <v>42</v>
      </c>
      <c r="AX308" s="14" t="s">
        <v>82</v>
      </c>
      <c r="AY308" s="218" t="s">
        <v>221</v>
      </c>
    </row>
    <row r="309" spans="1:65" s="14" customFormat="1">
      <c r="B309" s="208"/>
      <c r="C309" s="209"/>
      <c r="D309" s="199" t="s">
        <v>229</v>
      </c>
      <c r="E309" s="210" t="s">
        <v>44</v>
      </c>
      <c r="F309" s="211" t="s">
        <v>146</v>
      </c>
      <c r="G309" s="209"/>
      <c r="H309" s="212">
        <v>8.3000000000000007</v>
      </c>
      <c r="I309" s="213"/>
      <c r="J309" s="209"/>
      <c r="K309" s="209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229</v>
      </c>
      <c r="AU309" s="218" t="s">
        <v>21</v>
      </c>
      <c r="AV309" s="14" t="s">
        <v>21</v>
      </c>
      <c r="AW309" s="14" t="s">
        <v>42</v>
      </c>
      <c r="AX309" s="14" t="s">
        <v>82</v>
      </c>
      <c r="AY309" s="218" t="s">
        <v>221</v>
      </c>
    </row>
    <row r="310" spans="1:65" s="14" customFormat="1">
      <c r="B310" s="208"/>
      <c r="C310" s="209"/>
      <c r="D310" s="199" t="s">
        <v>229</v>
      </c>
      <c r="E310" s="210" t="s">
        <v>44</v>
      </c>
      <c r="F310" s="211" t="s">
        <v>150</v>
      </c>
      <c r="G310" s="209"/>
      <c r="H310" s="212">
        <v>38.549999999999997</v>
      </c>
      <c r="I310" s="213"/>
      <c r="J310" s="209"/>
      <c r="K310" s="209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229</v>
      </c>
      <c r="AU310" s="218" t="s">
        <v>21</v>
      </c>
      <c r="AV310" s="14" t="s">
        <v>21</v>
      </c>
      <c r="AW310" s="14" t="s">
        <v>42</v>
      </c>
      <c r="AX310" s="14" t="s">
        <v>82</v>
      </c>
      <c r="AY310" s="218" t="s">
        <v>221</v>
      </c>
    </row>
    <row r="311" spans="1:65" s="14" customFormat="1">
      <c r="B311" s="208"/>
      <c r="C311" s="209"/>
      <c r="D311" s="199" t="s">
        <v>229</v>
      </c>
      <c r="E311" s="210" t="s">
        <v>44</v>
      </c>
      <c r="F311" s="211" t="s">
        <v>154</v>
      </c>
      <c r="G311" s="209"/>
      <c r="H311" s="212">
        <v>141</v>
      </c>
      <c r="I311" s="213"/>
      <c r="J311" s="209"/>
      <c r="K311" s="209"/>
      <c r="L311" s="214"/>
      <c r="M311" s="215"/>
      <c r="N311" s="216"/>
      <c r="O311" s="216"/>
      <c r="P311" s="216"/>
      <c r="Q311" s="216"/>
      <c r="R311" s="216"/>
      <c r="S311" s="216"/>
      <c r="T311" s="217"/>
      <c r="AT311" s="218" t="s">
        <v>229</v>
      </c>
      <c r="AU311" s="218" t="s">
        <v>21</v>
      </c>
      <c r="AV311" s="14" t="s">
        <v>21</v>
      </c>
      <c r="AW311" s="14" t="s">
        <v>42</v>
      </c>
      <c r="AX311" s="14" t="s">
        <v>82</v>
      </c>
      <c r="AY311" s="218" t="s">
        <v>221</v>
      </c>
    </row>
    <row r="312" spans="1:65" s="14" customFormat="1">
      <c r="B312" s="208"/>
      <c r="C312" s="209"/>
      <c r="D312" s="199" t="s">
        <v>229</v>
      </c>
      <c r="E312" s="210" t="s">
        <v>44</v>
      </c>
      <c r="F312" s="211" t="s">
        <v>157</v>
      </c>
      <c r="G312" s="209"/>
      <c r="H312" s="212">
        <v>22</v>
      </c>
      <c r="I312" s="213"/>
      <c r="J312" s="209"/>
      <c r="K312" s="209"/>
      <c r="L312" s="214"/>
      <c r="M312" s="215"/>
      <c r="N312" s="216"/>
      <c r="O312" s="216"/>
      <c r="P312" s="216"/>
      <c r="Q312" s="216"/>
      <c r="R312" s="216"/>
      <c r="S312" s="216"/>
      <c r="T312" s="217"/>
      <c r="AT312" s="218" t="s">
        <v>229</v>
      </c>
      <c r="AU312" s="218" t="s">
        <v>21</v>
      </c>
      <c r="AV312" s="14" t="s">
        <v>21</v>
      </c>
      <c r="AW312" s="14" t="s">
        <v>42</v>
      </c>
      <c r="AX312" s="14" t="s">
        <v>82</v>
      </c>
      <c r="AY312" s="218" t="s">
        <v>221</v>
      </c>
    </row>
    <row r="313" spans="1:65" s="14" customFormat="1">
      <c r="B313" s="208"/>
      <c r="C313" s="209"/>
      <c r="D313" s="199" t="s">
        <v>229</v>
      </c>
      <c r="E313" s="210" t="s">
        <v>44</v>
      </c>
      <c r="F313" s="211" t="s">
        <v>161</v>
      </c>
      <c r="G313" s="209"/>
      <c r="H313" s="212">
        <v>3.95</v>
      </c>
      <c r="I313" s="213"/>
      <c r="J313" s="209"/>
      <c r="K313" s="209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229</v>
      </c>
      <c r="AU313" s="218" t="s">
        <v>21</v>
      </c>
      <c r="AV313" s="14" t="s">
        <v>21</v>
      </c>
      <c r="AW313" s="14" t="s">
        <v>42</v>
      </c>
      <c r="AX313" s="14" t="s">
        <v>82</v>
      </c>
      <c r="AY313" s="218" t="s">
        <v>221</v>
      </c>
    </row>
    <row r="314" spans="1:65" s="14" customFormat="1">
      <c r="B314" s="208"/>
      <c r="C314" s="209"/>
      <c r="D314" s="199" t="s">
        <v>229</v>
      </c>
      <c r="E314" s="210" t="s">
        <v>44</v>
      </c>
      <c r="F314" s="211" t="s">
        <v>399</v>
      </c>
      <c r="G314" s="209"/>
      <c r="H314" s="212">
        <v>88.515000000000001</v>
      </c>
      <c r="I314" s="213"/>
      <c r="J314" s="209"/>
      <c r="K314" s="209"/>
      <c r="L314" s="214"/>
      <c r="M314" s="215"/>
      <c r="N314" s="216"/>
      <c r="O314" s="216"/>
      <c r="P314" s="216"/>
      <c r="Q314" s="216"/>
      <c r="R314" s="216"/>
      <c r="S314" s="216"/>
      <c r="T314" s="217"/>
      <c r="AT314" s="218" t="s">
        <v>229</v>
      </c>
      <c r="AU314" s="218" t="s">
        <v>21</v>
      </c>
      <c r="AV314" s="14" t="s">
        <v>21</v>
      </c>
      <c r="AW314" s="14" t="s">
        <v>42</v>
      </c>
      <c r="AX314" s="14" t="s">
        <v>82</v>
      </c>
      <c r="AY314" s="218" t="s">
        <v>221</v>
      </c>
    </row>
    <row r="315" spans="1:65" s="14" customFormat="1">
      <c r="B315" s="208"/>
      <c r="C315" s="209"/>
      <c r="D315" s="199" t="s">
        <v>229</v>
      </c>
      <c r="E315" s="210" t="s">
        <v>44</v>
      </c>
      <c r="F315" s="211" t="s">
        <v>400</v>
      </c>
      <c r="G315" s="209"/>
      <c r="H315" s="212">
        <v>19.920000000000002</v>
      </c>
      <c r="I315" s="213"/>
      <c r="J315" s="209"/>
      <c r="K315" s="209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229</v>
      </c>
      <c r="AU315" s="218" t="s">
        <v>21</v>
      </c>
      <c r="AV315" s="14" t="s">
        <v>21</v>
      </c>
      <c r="AW315" s="14" t="s">
        <v>42</v>
      </c>
      <c r="AX315" s="14" t="s">
        <v>82</v>
      </c>
      <c r="AY315" s="218" t="s">
        <v>221</v>
      </c>
    </row>
    <row r="316" spans="1:65" s="14" customFormat="1">
      <c r="B316" s="208"/>
      <c r="C316" s="209"/>
      <c r="D316" s="199" t="s">
        <v>229</v>
      </c>
      <c r="E316" s="210" t="s">
        <v>44</v>
      </c>
      <c r="F316" s="211" t="s">
        <v>401</v>
      </c>
      <c r="G316" s="209"/>
      <c r="H316" s="212">
        <v>22</v>
      </c>
      <c r="I316" s="213"/>
      <c r="J316" s="209"/>
      <c r="K316" s="209"/>
      <c r="L316" s="214"/>
      <c r="M316" s="215"/>
      <c r="N316" s="216"/>
      <c r="O316" s="216"/>
      <c r="P316" s="216"/>
      <c r="Q316" s="216"/>
      <c r="R316" s="216"/>
      <c r="S316" s="216"/>
      <c r="T316" s="217"/>
      <c r="AT316" s="218" t="s">
        <v>229</v>
      </c>
      <c r="AU316" s="218" t="s">
        <v>21</v>
      </c>
      <c r="AV316" s="14" t="s">
        <v>21</v>
      </c>
      <c r="AW316" s="14" t="s">
        <v>42</v>
      </c>
      <c r="AX316" s="14" t="s">
        <v>82</v>
      </c>
      <c r="AY316" s="218" t="s">
        <v>221</v>
      </c>
    </row>
    <row r="317" spans="1:65" s="14" customFormat="1">
      <c r="B317" s="208"/>
      <c r="C317" s="209"/>
      <c r="D317" s="199" t="s">
        <v>229</v>
      </c>
      <c r="E317" s="210" t="s">
        <v>44</v>
      </c>
      <c r="F317" s="211" t="s">
        <v>402</v>
      </c>
      <c r="G317" s="209"/>
      <c r="H317" s="212">
        <v>66.984999999999999</v>
      </c>
      <c r="I317" s="213"/>
      <c r="J317" s="209"/>
      <c r="K317" s="209"/>
      <c r="L317" s="214"/>
      <c r="M317" s="215"/>
      <c r="N317" s="216"/>
      <c r="O317" s="216"/>
      <c r="P317" s="216"/>
      <c r="Q317" s="216"/>
      <c r="R317" s="216"/>
      <c r="S317" s="216"/>
      <c r="T317" s="217"/>
      <c r="AT317" s="218" t="s">
        <v>229</v>
      </c>
      <c r="AU317" s="218" t="s">
        <v>21</v>
      </c>
      <c r="AV317" s="14" t="s">
        <v>21</v>
      </c>
      <c r="AW317" s="14" t="s">
        <v>42</v>
      </c>
      <c r="AX317" s="14" t="s">
        <v>82</v>
      </c>
      <c r="AY317" s="218" t="s">
        <v>221</v>
      </c>
    </row>
    <row r="318" spans="1:65" s="14" customFormat="1">
      <c r="B318" s="208"/>
      <c r="C318" s="209"/>
      <c r="D318" s="199" t="s">
        <v>229</v>
      </c>
      <c r="E318" s="210" t="s">
        <v>44</v>
      </c>
      <c r="F318" s="211" t="s">
        <v>403</v>
      </c>
      <c r="G318" s="209"/>
      <c r="H318" s="212">
        <v>289.57499999999999</v>
      </c>
      <c r="I318" s="213"/>
      <c r="J318" s="209"/>
      <c r="K318" s="209"/>
      <c r="L318" s="214"/>
      <c r="M318" s="215"/>
      <c r="N318" s="216"/>
      <c r="O318" s="216"/>
      <c r="P318" s="216"/>
      <c r="Q318" s="216"/>
      <c r="R318" s="216"/>
      <c r="S318" s="216"/>
      <c r="T318" s="217"/>
      <c r="AT318" s="218" t="s">
        <v>229</v>
      </c>
      <c r="AU318" s="218" t="s">
        <v>21</v>
      </c>
      <c r="AV318" s="14" t="s">
        <v>21</v>
      </c>
      <c r="AW318" s="14" t="s">
        <v>42</v>
      </c>
      <c r="AX318" s="14" t="s">
        <v>82</v>
      </c>
      <c r="AY318" s="218" t="s">
        <v>221</v>
      </c>
    </row>
    <row r="319" spans="1:65" s="15" customFormat="1">
      <c r="B319" s="219"/>
      <c r="C319" s="220"/>
      <c r="D319" s="199" t="s">
        <v>229</v>
      </c>
      <c r="E319" s="221" t="s">
        <v>44</v>
      </c>
      <c r="F319" s="222" t="s">
        <v>232</v>
      </c>
      <c r="G319" s="220"/>
      <c r="H319" s="223">
        <v>3305.4450000000002</v>
      </c>
      <c r="I319" s="224"/>
      <c r="J319" s="220"/>
      <c r="K319" s="220"/>
      <c r="L319" s="225"/>
      <c r="M319" s="226"/>
      <c r="N319" s="227"/>
      <c r="O319" s="227"/>
      <c r="P319" s="227"/>
      <c r="Q319" s="227"/>
      <c r="R319" s="227"/>
      <c r="S319" s="227"/>
      <c r="T319" s="228"/>
      <c r="AT319" s="229" t="s">
        <v>229</v>
      </c>
      <c r="AU319" s="229" t="s">
        <v>21</v>
      </c>
      <c r="AV319" s="15" t="s">
        <v>227</v>
      </c>
      <c r="AW319" s="15" t="s">
        <v>42</v>
      </c>
      <c r="AX319" s="15" t="s">
        <v>89</v>
      </c>
      <c r="AY319" s="229" t="s">
        <v>221</v>
      </c>
    </row>
    <row r="320" spans="1:65" s="2" customFormat="1" ht="24.2" customHeight="1">
      <c r="A320" s="37"/>
      <c r="B320" s="38"/>
      <c r="C320" s="184" t="s">
        <v>431</v>
      </c>
      <c r="D320" s="184" t="s">
        <v>223</v>
      </c>
      <c r="E320" s="185" t="s">
        <v>432</v>
      </c>
      <c r="F320" s="186" t="s">
        <v>433</v>
      </c>
      <c r="G320" s="187" t="s">
        <v>133</v>
      </c>
      <c r="H320" s="188">
        <v>404.4</v>
      </c>
      <c r="I320" s="189"/>
      <c r="J320" s="190">
        <f>ROUND(I320*H320,2)</f>
        <v>0</v>
      </c>
      <c r="K320" s="186" t="s">
        <v>226</v>
      </c>
      <c r="L320" s="42"/>
      <c r="M320" s="191" t="s">
        <v>44</v>
      </c>
      <c r="N320" s="192" t="s">
        <v>53</v>
      </c>
      <c r="O320" s="67"/>
      <c r="P320" s="193">
        <f>O320*H320</f>
        <v>0</v>
      </c>
      <c r="Q320" s="193">
        <v>0</v>
      </c>
      <c r="R320" s="193">
        <f>Q320*H320</f>
        <v>0</v>
      </c>
      <c r="S320" s="193">
        <v>0</v>
      </c>
      <c r="T320" s="194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95" t="s">
        <v>227</v>
      </c>
      <c r="AT320" s="195" t="s">
        <v>223</v>
      </c>
      <c r="AU320" s="195" t="s">
        <v>21</v>
      </c>
      <c r="AY320" s="19" t="s">
        <v>221</v>
      </c>
      <c r="BE320" s="196">
        <f>IF(N320="základní",J320,0)</f>
        <v>0</v>
      </c>
      <c r="BF320" s="196">
        <f>IF(N320="snížená",J320,0)</f>
        <v>0</v>
      </c>
      <c r="BG320" s="196">
        <f>IF(N320="zákl. přenesená",J320,0)</f>
        <v>0</v>
      </c>
      <c r="BH320" s="196">
        <f>IF(N320="sníž. přenesená",J320,0)</f>
        <v>0</v>
      </c>
      <c r="BI320" s="196">
        <f>IF(N320="nulová",J320,0)</f>
        <v>0</v>
      </c>
      <c r="BJ320" s="19" t="s">
        <v>89</v>
      </c>
      <c r="BK320" s="196">
        <f>ROUND(I320*H320,2)</f>
        <v>0</v>
      </c>
      <c r="BL320" s="19" t="s">
        <v>227</v>
      </c>
      <c r="BM320" s="195" t="s">
        <v>434</v>
      </c>
    </row>
    <row r="321" spans="1:65" s="13" customFormat="1">
      <c r="B321" s="197"/>
      <c r="C321" s="198"/>
      <c r="D321" s="199" t="s">
        <v>229</v>
      </c>
      <c r="E321" s="200" t="s">
        <v>44</v>
      </c>
      <c r="F321" s="201" t="s">
        <v>230</v>
      </c>
      <c r="G321" s="198"/>
      <c r="H321" s="200" t="s">
        <v>44</v>
      </c>
      <c r="I321" s="202"/>
      <c r="J321" s="198"/>
      <c r="K321" s="198"/>
      <c r="L321" s="203"/>
      <c r="M321" s="204"/>
      <c r="N321" s="205"/>
      <c r="O321" s="205"/>
      <c r="P321" s="205"/>
      <c r="Q321" s="205"/>
      <c r="R321" s="205"/>
      <c r="S321" s="205"/>
      <c r="T321" s="206"/>
      <c r="AT321" s="207" t="s">
        <v>229</v>
      </c>
      <c r="AU321" s="207" t="s">
        <v>21</v>
      </c>
      <c r="AV321" s="13" t="s">
        <v>89</v>
      </c>
      <c r="AW321" s="13" t="s">
        <v>42</v>
      </c>
      <c r="AX321" s="13" t="s">
        <v>82</v>
      </c>
      <c r="AY321" s="207" t="s">
        <v>221</v>
      </c>
    </row>
    <row r="322" spans="1:65" s="13" customFormat="1">
      <c r="B322" s="197"/>
      <c r="C322" s="198"/>
      <c r="D322" s="199" t="s">
        <v>229</v>
      </c>
      <c r="E322" s="200" t="s">
        <v>44</v>
      </c>
      <c r="F322" s="201" t="s">
        <v>319</v>
      </c>
      <c r="G322" s="198"/>
      <c r="H322" s="200" t="s">
        <v>44</v>
      </c>
      <c r="I322" s="202"/>
      <c r="J322" s="198"/>
      <c r="K322" s="198"/>
      <c r="L322" s="203"/>
      <c r="M322" s="204"/>
      <c r="N322" s="205"/>
      <c r="O322" s="205"/>
      <c r="P322" s="205"/>
      <c r="Q322" s="205"/>
      <c r="R322" s="205"/>
      <c r="S322" s="205"/>
      <c r="T322" s="206"/>
      <c r="AT322" s="207" t="s">
        <v>229</v>
      </c>
      <c r="AU322" s="207" t="s">
        <v>21</v>
      </c>
      <c r="AV322" s="13" t="s">
        <v>89</v>
      </c>
      <c r="AW322" s="13" t="s">
        <v>42</v>
      </c>
      <c r="AX322" s="13" t="s">
        <v>82</v>
      </c>
      <c r="AY322" s="207" t="s">
        <v>221</v>
      </c>
    </row>
    <row r="323" spans="1:65" s="13" customFormat="1">
      <c r="B323" s="197"/>
      <c r="C323" s="198"/>
      <c r="D323" s="199" t="s">
        <v>229</v>
      </c>
      <c r="E323" s="200" t="s">
        <v>44</v>
      </c>
      <c r="F323" s="201" t="s">
        <v>435</v>
      </c>
      <c r="G323" s="198"/>
      <c r="H323" s="200" t="s">
        <v>44</v>
      </c>
      <c r="I323" s="202"/>
      <c r="J323" s="198"/>
      <c r="K323" s="198"/>
      <c r="L323" s="203"/>
      <c r="M323" s="204"/>
      <c r="N323" s="205"/>
      <c r="O323" s="205"/>
      <c r="P323" s="205"/>
      <c r="Q323" s="205"/>
      <c r="R323" s="205"/>
      <c r="S323" s="205"/>
      <c r="T323" s="206"/>
      <c r="AT323" s="207" t="s">
        <v>229</v>
      </c>
      <c r="AU323" s="207" t="s">
        <v>21</v>
      </c>
      <c r="AV323" s="13" t="s">
        <v>89</v>
      </c>
      <c r="AW323" s="13" t="s">
        <v>42</v>
      </c>
      <c r="AX323" s="13" t="s">
        <v>82</v>
      </c>
      <c r="AY323" s="207" t="s">
        <v>221</v>
      </c>
    </row>
    <row r="324" spans="1:65" s="14" customFormat="1">
      <c r="B324" s="208"/>
      <c r="C324" s="209"/>
      <c r="D324" s="199" t="s">
        <v>229</v>
      </c>
      <c r="E324" s="210" t="s">
        <v>44</v>
      </c>
      <c r="F324" s="211" t="s">
        <v>436</v>
      </c>
      <c r="G324" s="209"/>
      <c r="H324" s="212">
        <v>404.4</v>
      </c>
      <c r="I324" s="213"/>
      <c r="J324" s="209"/>
      <c r="K324" s="209"/>
      <c r="L324" s="214"/>
      <c r="M324" s="215"/>
      <c r="N324" s="216"/>
      <c r="O324" s="216"/>
      <c r="P324" s="216"/>
      <c r="Q324" s="216"/>
      <c r="R324" s="216"/>
      <c r="S324" s="216"/>
      <c r="T324" s="217"/>
      <c r="AT324" s="218" t="s">
        <v>229</v>
      </c>
      <c r="AU324" s="218" t="s">
        <v>21</v>
      </c>
      <c r="AV324" s="14" t="s">
        <v>21</v>
      </c>
      <c r="AW324" s="14" t="s">
        <v>42</v>
      </c>
      <c r="AX324" s="14" t="s">
        <v>82</v>
      </c>
      <c r="AY324" s="218" t="s">
        <v>221</v>
      </c>
    </row>
    <row r="325" spans="1:65" s="15" customFormat="1">
      <c r="B325" s="219"/>
      <c r="C325" s="220"/>
      <c r="D325" s="199" t="s">
        <v>229</v>
      </c>
      <c r="E325" s="221" t="s">
        <v>44</v>
      </c>
      <c r="F325" s="222" t="s">
        <v>232</v>
      </c>
      <c r="G325" s="220"/>
      <c r="H325" s="223">
        <v>404.4</v>
      </c>
      <c r="I325" s="224"/>
      <c r="J325" s="220"/>
      <c r="K325" s="220"/>
      <c r="L325" s="225"/>
      <c r="M325" s="226"/>
      <c r="N325" s="227"/>
      <c r="O325" s="227"/>
      <c r="P325" s="227"/>
      <c r="Q325" s="227"/>
      <c r="R325" s="227"/>
      <c r="S325" s="227"/>
      <c r="T325" s="228"/>
      <c r="AT325" s="229" t="s">
        <v>229</v>
      </c>
      <c r="AU325" s="229" t="s">
        <v>21</v>
      </c>
      <c r="AV325" s="15" t="s">
        <v>227</v>
      </c>
      <c r="AW325" s="15" t="s">
        <v>42</v>
      </c>
      <c r="AX325" s="15" t="s">
        <v>89</v>
      </c>
      <c r="AY325" s="229" t="s">
        <v>221</v>
      </c>
    </row>
    <row r="326" spans="1:65" s="2" customFormat="1" ht="24.2" customHeight="1">
      <c r="A326" s="37"/>
      <c r="B326" s="38"/>
      <c r="C326" s="184" t="s">
        <v>437</v>
      </c>
      <c r="D326" s="184" t="s">
        <v>223</v>
      </c>
      <c r="E326" s="185" t="s">
        <v>438</v>
      </c>
      <c r="F326" s="186" t="s">
        <v>439</v>
      </c>
      <c r="G326" s="187" t="s">
        <v>133</v>
      </c>
      <c r="H326" s="188">
        <v>269.60000000000002</v>
      </c>
      <c r="I326" s="189"/>
      <c r="J326" s="190">
        <f>ROUND(I326*H326,2)</f>
        <v>0</v>
      </c>
      <c r="K326" s="186" t="s">
        <v>226</v>
      </c>
      <c r="L326" s="42"/>
      <c r="M326" s="191" t="s">
        <v>44</v>
      </c>
      <c r="N326" s="192" t="s">
        <v>53</v>
      </c>
      <c r="O326" s="67"/>
      <c r="P326" s="193">
        <f>O326*H326</f>
        <v>0</v>
      </c>
      <c r="Q326" s="193">
        <v>0</v>
      </c>
      <c r="R326" s="193">
        <f>Q326*H326</f>
        <v>0</v>
      </c>
      <c r="S326" s="193">
        <v>0</v>
      </c>
      <c r="T326" s="194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95" t="s">
        <v>227</v>
      </c>
      <c r="AT326" s="195" t="s">
        <v>223</v>
      </c>
      <c r="AU326" s="195" t="s">
        <v>21</v>
      </c>
      <c r="AY326" s="19" t="s">
        <v>221</v>
      </c>
      <c r="BE326" s="196">
        <f>IF(N326="základní",J326,0)</f>
        <v>0</v>
      </c>
      <c r="BF326" s="196">
        <f>IF(N326="snížená",J326,0)</f>
        <v>0</v>
      </c>
      <c r="BG326" s="196">
        <f>IF(N326="zákl. přenesená",J326,0)</f>
        <v>0</v>
      </c>
      <c r="BH326" s="196">
        <f>IF(N326="sníž. přenesená",J326,0)</f>
        <v>0</v>
      </c>
      <c r="BI326" s="196">
        <f>IF(N326="nulová",J326,0)</f>
        <v>0</v>
      </c>
      <c r="BJ326" s="19" t="s">
        <v>89</v>
      </c>
      <c r="BK326" s="196">
        <f>ROUND(I326*H326,2)</f>
        <v>0</v>
      </c>
      <c r="BL326" s="19" t="s">
        <v>227</v>
      </c>
      <c r="BM326" s="195" t="s">
        <v>440</v>
      </c>
    </row>
    <row r="327" spans="1:65" s="13" customFormat="1">
      <c r="B327" s="197"/>
      <c r="C327" s="198"/>
      <c r="D327" s="199" t="s">
        <v>229</v>
      </c>
      <c r="E327" s="200" t="s">
        <v>44</v>
      </c>
      <c r="F327" s="201" t="s">
        <v>230</v>
      </c>
      <c r="G327" s="198"/>
      <c r="H327" s="200" t="s">
        <v>44</v>
      </c>
      <c r="I327" s="202"/>
      <c r="J327" s="198"/>
      <c r="K327" s="198"/>
      <c r="L327" s="203"/>
      <c r="M327" s="204"/>
      <c r="N327" s="205"/>
      <c r="O327" s="205"/>
      <c r="P327" s="205"/>
      <c r="Q327" s="205"/>
      <c r="R327" s="205"/>
      <c r="S327" s="205"/>
      <c r="T327" s="206"/>
      <c r="AT327" s="207" t="s">
        <v>229</v>
      </c>
      <c r="AU327" s="207" t="s">
        <v>21</v>
      </c>
      <c r="AV327" s="13" t="s">
        <v>89</v>
      </c>
      <c r="AW327" s="13" t="s">
        <v>42</v>
      </c>
      <c r="AX327" s="13" t="s">
        <v>82</v>
      </c>
      <c r="AY327" s="207" t="s">
        <v>221</v>
      </c>
    </row>
    <row r="328" spans="1:65" s="13" customFormat="1">
      <c r="B328" s="197"/>
      <c r="C328" s="198"/>
      <c r="D328" s="199" t="s">
        <v>229</v>
      </c>
      <c r="E328" s="200" t="s">
        <v>44</v>
      </c>
      <c r="F328" s="201" t="s">
        <v>319</v>
      </c>
      <c r="G328" s="198"/>
      <c r="H328" s="200" t="s">
        <v>44</v>
      </c>
      <c r="I328" s="202"/>
      <c r="J328" s="198"/>
      <c r="K328" s="198"/>
      <c r="L328" s="203"/>
      <c r="M328" s="204"/>
      <c r="N328" s="205"/>
      <c r="O328" s="205"/>
      <c r="P328" s="205"/>
      <c r="Q328" s="205"/>
      <c r="R328" s="205"/>
      <c r="S328" s="205"/>
      <c r="T328" s="206"/>
      <c r="AT328" s="207" t="s">
        <v>229</v>
      </c>
      <c r="AU328" s="207" t="s">
        <v>21</v>
      </c>
      <c r="AV328" s="13" t="s">
        <v>89</v>
      </c>
      <c r="AW328" s="13" t="s">
        <v>42</v>
      </c>
      <c r="AX328" s="13" t="s">
        <v>82</v>
      </c>
      <c r="AY328" s="207" t="s">
        <v>221</v>
      </c>
    </row>
    <row r="329" spans="1:65" s="13" customFormat="1">
      <c r="B329" s="197"/>
      <c r="C329" s="198"/>
      <c r="D329" s="199" t="s">
        <v>229</v>
      </c>
      <c r="E329" s="200" t="s">
        <v>44</v>
      </c>
      <c r="F329" s="201" t="s">
        <v>435</v>
      </c>
      <c r="G329" s="198"/>
      <c r="H329" s="200" t="s">
        <v>44</v>
      </c>
      <c r="I329" s="202"/>
      <c r="J329" s="198"/>
      <c r="K329" s="198"/>
      <c r="L329" s="203"/>
      <c r="M329" s="204"/>
      <c r="N329" s="205"/>
      <c r="O329" s="205"/>
      <c r="P329" s="205"/>
      <c r="Q329" s="205"/>
      <c r="R329" s="205"/>
      <c r="S329" s="205"/>
      <c r="T329" s="206"/>
      <c r="AT329" s="207" t="s">
        <v>229</v>
      </c>
      <c r="AU329" s="207" t="s">
        <v>21</v>
      </c>
      <c r="AV329" s="13" t="s">
        <v>89</v>
      </c>
      <c r="AW329" s="13" t="s">
        <v>42</v>
      </c>
      <c r="AX329" s="13" t="s">
        <v>82</v>
      </c>
      <c r="AY329" s="207" t="s">
        <v>221</v>
      </c>
    </row>
    <row r="330" spans="1:65" s="14" customFormat="1">
      <c r="B330" s="208"/>
      <c r="C330" s="209"/>
      <c r="D330" s="199" t="s">
        <v>229</v>
      </c>
      <c r="E330" s="210" t="s">
        <v>44</v>
      </c>
      <c r="F330" s="211" t="s">
        <v>441</v>
      </c>
      <c r="G330" s="209"/>
      <c r="H330" s="212">
        <v>269.60000000000002</v>
      </c>
      <c r="I330" s="213"/>
      <c r="J330" s="209"/>
      <c r="K330" s="209"/>
      <c r="L330" s="214"/>
      <c r="M330" s="215"/>
      <c r="N330" s="216"/>
      <c r="O330" s="216"/>
      <c r="P330" s="216"/>
      <c r="Q330" s="216"/>
      <c r="R330" s="216"/>
      <c r="S330" s="216"/>
      <c r="T330" s="217"/>
      <c r="AT330" s="218" t="s">
        <v>229</v>
      </c>
      <c r="AU330" s="218" t="s">
        <v>21</v>
      </c>
      <c r="AV330" s="14" t="s">
        <v>21</v>
      </c>
      <c r="AW330" s="14" t="s">
        <v>42</v>
      </c>
      <c r="AX330" s="14" t="s">
        <v>82</v>
      </c>
      <c r="AY330" s="218" t="s">
        <v>221</v>
      </c>
    </row>
    <row r="331" spans="1:65" s="15" customFormat="1">
      <c r="B331" s="219"/>
      <c r="C331" s="220"/>
      <c r="D331" s="199" t="s">
        <v>229</v>
      </c>
      <c r="E331" s="221" t="s">
        <v>44</v>
      </c>
      <c r="F331" s="222" t="s">
        <v>232</v>
      </c>
      <c r="G331" s="220"/>
      <c r="H331" s="223">
        <v>269.60000000000002</v>
      </c>
      <c r="I331" s="224"/>
      <c r="J331" s="220"/>
      <c r="K331" s="220"/>
      <c r="L331" s="225"/>
      <c r="M331" s="226"/>
      <c r="N331" s="227"/>
      <c r="O331" s="227"/>
      <c r="P331" s="227"/>
      <c r="Q331" s="227"/>
      <c r="R331" s="227"/>
      <c r="S331" s="227"/>
      <c r="T331" s="228"/>
      <c r="AT331" s="229" t="s">
        <v>229</v>
      </c>
      <c r="AU331" s="229" t="s">
        <v>21</v>
      </c>
      <c r="AV331" s="15" t="s">
        <v>227</v>
      </c>
      <c r="AW331" s="15" t="s">
        <v>42</v>
      </c>
      <c r="AX331" s="15" t="s">
        <v>89</v>
      </c>
      <c r="AY331" s="229" t="s">
        <v>221</v>
      </c>
    </row>
    <row r="332" spans="1:65" s="2" customFormat="1" ht="24.2" customHeight="1">
      <c r="A332" s="37"/>
      <c r="B332" s="38"/>
      <c r="C332" s="184" t="s">
        <v>442</v>
      </c>
      <c r="D332" s="184" t="s">
        <v>223</v>
      </c>
      <c r="E332" s="185" t="s">
        <v>443</v>
      </c>
      <c r="F332" s="186" t="s">
        <v>444</v>
      </c>
      <c r="G332" s="187" t="s">
        <v>133</v>
      </c>
      <c r="H332" s="188">
        <v>674</v>
      </c>
      <c r="I332" s="189"/>
      <c r="J332" s="190">
        <f>ROUND(I332*H332,2)</f>
        <v>0</v>
      </c>
      <c r="K332" s="186" t="s">
        <v>226</v>
      </c>
      <c r="L332" s="42"/>
      <c r="M332" s="191" t="s">
        <v>44</v>
      </c>
      <c r="N332" s="192" t="s">
        <v>53</v>
      </c>
      <c r="O332" s="67"/>
      <c r="P332" s="193">
        <f>O332*H332</f>
        <v>0</v>
      </c>
      <c r="Q332" s="193">
        <v>0</v>
      </c>
      <c r="R332" s="193">
        <f>Q332*H332</f>
        <v>0</v>
      </c>
      <c r="S332" s="193">
        <v>0</v>
      </c>
      <c r="T332" s="194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95" t="s">
        <v>227</v>
      </c>
      <c r="AT332" s="195" t="s">
        <v>223</v>
      </c>
      <c r="AU332" s="195" t="s">
        <v>21</v>
      </c>
      <c r="AY332" s="19" t="s">
        <v>221</v>
      </c>
      <c r="BE332" s="196">
        <f>IF(N332="základní",J332,0)</f>
        <v>0</v>
      </c>
      <c r="BF332" s="196">
        <f>IF(N332="snížená",J332,0)</f>
        <v>0</v>
      </c>
      <c r="BG332" s="196">
        <f>IF(N332="zákl. přenesená",J332,0)</f>
        <v>0</v>
      </c>
      <c r="BH332" s="196">
        <f>IF(N332="sníž. přenesená",J332,0)</f>
        <v>0</v>
      </c>
      <c r="BI332" s="196">
        <f>IF(N332="nulová",J332,0)</f>
        <v>0</v>
      </c>
      <c r="BJ332" s="19" t="s">
        <v>89</v>
      </c>
      <c r="BK332" s="196">
        <f>ROUND(I332*H332,2)</f>
        <v>0</v>
      </c>
      <c r="BL332" s="19" t="s">
        <v>227</v>
      </c>
      <c r="BM332" s="195" t="s">
        <v>445</v>
      </c>
    </row>
    <row r="333" spans="1:65" s="13" customFormat="1">
      <c r="B333" s="197"/>
      <c r="C333" s="198"/>
      <c r="D333" s="199" t="s">
        <v>229</v>
      </c>
      <c r="E333" s="200" t="s">
        <v>44</v>
      </c>
      <c r="F333" s="201" t="s">
        <v>230</v>
      </c>
      <c r="G333" s="198"/>
      <c r="H333" s="200" t="s">
        <v>44</v>
      </c>
      <c r="I333" s="202"/>
      <c r="J333" s="198"/>
      <c r="K333" s="198"/>
      <c r="L333" s="203"/>
      <c r="M333" s="204"/>
      <c r="N333" s="205"/>
      <c r="O333" s="205"/>
      <c r="P333" s="205"/>
      <c r="Q333" s="205"/>
      <c r="R333" s="205"/>
      <c r="S333" s="205"/>
      <c r="T333" s="206"/>
      <c r="AT333" s="207" t="s">
        <v>229</v>
      </c>
      <c r="AU333" s="207" t="s">
        <v>21</v>
      </c>
      <c r="AV333" s="13" t="s">
        <v>89</v>
      </c>
      <c r="AW333" s="13" t="s">
        <v>42</v>
      </c>
      <c r="AX333" s="13" t="s">
        <v>82</v>
      </c>
      <c r="AY333" s="207" t="s">
        <v>221</v>
      </c>
    </row>
    <row r="334" spans="1:65" s="13" customFormat="1">
      <c r="B334" s="197"/>
      <c r="C334" s="198"/>
      <c r="D334" s="199" t="s">
        <v>229</v>
      </c>
      <c r="E334" s="200" t="s">
        <v>44</v>
      </c>
      <c r="F334" s="201" t="s">
        <v>319</v>
      </c>
      <c r="G334" s="198"/>
      <c r="H334" s="200" t="s">
        <v>44</v>
      </c>
      <c r="I334" s="202"/>
      <c r="J334" s="198"/>
      <c r="K334" s="198"/>
      <c r="L334" s="203"/>
      <c r="M334" s="204"/>
      <c r="N334" s="205"/>
      <c r="O334" s="205"/>
      <c r="P334" s="205"/>
      <c r="Q334" s="205"/>
      <c r="R334" s="205"/>
      <c r="S334" s="205"/>
      <c r="T334" s="206"/>
      <c r="AT334" s="207" t="s">
        <v>229</v>
      </c>
      <c r="AU334" s="207" t="s">
        <v>21</v>
      </c>
      <c r="AV334" s="13" t="s">
        <v>89</v>
      </c>
      <c r="AW334" s="13" t="s">
        <v>42</v>
      </c>
      <c r="AX334" s="13" t="s">
        <v>82</v>
      </c>
      <c r="AY334" s="207" t="s">
        <v>221</v>
      </c>
    </row>
    <row r="335" spans="1:65" s="14" customFormat="1">
      <c r="B335" s="208"/>
      <c r="C335" s="209"/>
      <c r="D335" s="199" t="s">
        <v>229</v>
      </c>
      <c r="E335" s="210" t="s">
        <v>44</v>
      </c>
      <c r="F335" s="211" t="s">
        <v>171</v>
      </c>
      <c r="G335" s="209"/>
      <c r="H335" s="212">
        <v>674</v>
      </c>
      <c r="I335" s="213"/>
      <c r="J335" s="209"/>
      <c r="K335" s="209"/>
      <c r="L335" s="214"/>
      <c r="M335" s="215"/>
      <c r="N335" s="216"/>
      <c r="O335" s="216"/>
      <c r="P335" s="216"/>
      <c r="Q335" s="216"/>
      <c r="R335" s="216"/>
      <c r="S335" s="216"/>
      <c r="T335" s="217"/>
      <c r="AT335" s="218" t="s">
        <v>229</v>
      </c>
      <c r="AU335" s="218" t="s">
        <v>21</v>
      </c>
      <c r="AV335" s="14" t="s">
        <v>21</v>
      </c>
      <c r="AW335" s="14" t="s">
        <v>42</v>
      </c>
      <c r="AX335" s="14" t="s">
        <v>82</v>
      </c>
      <c r="AY335" s="218" t="s">
        <v>221</v>
      </c>
    </row>
    <row r="336" spans="1:65" s="15" customFormat="1">
      <c r="B336" s="219"/>
      <c r="C336" s="220"/>
      <c r="D336" s="199" t="s">
        <v>229</v>
      </c>
      <c r="E336" s="221" t="s">
        <v>44</v>
      </c>
      <c r="F336" s="222" t="s">
        <v>232</v>
      </c>
      <c r="G336" s="220"/>
      <c r="H336" s="223">
        <v>674</v>
      </c>
      <c r="I336" s="224"/>
      <c r="J336" s="220"/>
      <c r="K336" s="220"/>
      <c r="L336" s="225"/>
      <c r="M336" s="226"/>
      <c r="N336" s="227"/>
      <c r="O336" s="227"/>
      <c r="P336" s="227"/>
      <c r="Q336" s="227"/>
      <c r="R336" s="227"/>
      <c r="S336" s="227"/>
      <c r="T336" s="228"/>
      <c r="AT336" s="229" t="s">
        <v>229</v>
      </c>
      <c r="AU336" s="229" t="s">
        <v>21</v>
      </c>
      <c r="AV336" s="15" t="s">
        <v>227</v>
      </c>
      <c r="AW336" s="15" t="s">
        <v>42</v>
      </c>
      <c r="AX336" s="15" t="s">
        <v>89</v>
      </c>
      <c r="AY336" s="229" t="s">
        <v>221</v>
      </c>
    </row>
    <row r="337" spans="1:65" s="2" customFormat="1" ht="14.45" customHeight="1">
      <c r="A337" s="37"/>
      <c r="B337" s="38"/>
      <c r="C337" s="245" t="s">
        <v>446</v>
      </c>
      <c r="D337" s="245" t="s">
        <v>447</v>
      </c>
      <c r="E337" s="246" t="s">
        <v>448</v>
      </c>
      <c r="F337" s="247" t="s">
        <v>449</v>
      </c>
      <c r="G337" s="248" t="s">
        <v>450</v>
      </c>
      <c r="H337" s="249">
        <v>23.59</v>
      </c>
      <c r="I337" s="250"/>
      <c r="J337" s="251">
        <f>ROUND(I337*H337,2)</f>
        <v>0</v>
      </c>
      <c r="K337" s="247" t="s">
        <v>226</v>
      </c>
      <c r="L337" s="252"/>
      <c r="M337" s="253" t="s">
        <v>44</v>
      </c>
      <c r="N337" s="254" t="s">
        <v>53</v>
      </c>
      <c r="O337" s="67"/>
      <c r="P337" s="193">
        <f>O337*H337</f>
        <v>0</v>
      </c>
      <c r="Q337" s="193">
        <v>1E-3</v>
      </c>
      <c r="R337" s="193">
        <f>Q337*H337</f>
        <v>2.359E-2</v>
      </c>
      <c r="S337" s="193">
        <v>0</v>
      </c>
      <c r="T337" s="194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5" t="s">
        <v>267</v>
      </c>
      <c r="AT337" s="195" t="s">
        <v>447</v>
      </c>
      <c r="AU337" s="195" t="s">
        <v>21</v>
      </c>
      <c r="AY337" s="19" t="s">
        <v>221</v>
      </c>
      <c r="BE337" s="196">
        <f>IF(N337="základní",J337,0)</f>
        <v>0</v>
      </c>
      <c r="BF337" s="196">
        <f>IF(N337="snížená",J337,0)</f>
        <v>0</v>
      </c>
      <c r="BG337" s="196">
        <f>IF(N337="zákl. přenesená",J337,0)</f>
        <v>0</v>
      </c>
      <c r="BH337" s="196">
        <f>IF(N337="sníž. přenesená",J337,0)</f>
        <v>0</v>
      </c>
      <c r="BI337" s="196">
        <f>IF(N337="nulová",J337,0)</f>
        <v>0</v>
      </c>
      <c r="BJ337" s="19" t="s">
        <v>89</v>
      </c>
      <c r="BK337" s="196">
        <f>ROUND(I337*H337,2)</f>
        <v>0</v>
      </c>
      <c r="BL337" s="19" t="s">
        <v>227</v>
      </c>
      <c r="BM337" s="195" t="s">
        <v>451</v>
      </c>
    </row>
    <row r="338" spans="1:65" s="14" customFormat="1">
      <c r="B338" s="208"/>
      <c r="C338" s="209"/>
      <c r="D338" s="199" t="s">
        <v>229</v>
      </c>
      <c r="E338" s="209"/>
      <c r="F338" s="211" t="s">
        <v>452</v>
      </c>
      <c r="G338" s="209"/>
      <c r="H338" s="212">
        <v>23.59</v>
      </c>
      <c r="I338" s="213"/>
      <c r="J338" s="209"/>
      <c r="K338" s="209"/>
      <c r="L338" s="214"/>
      <c r="M338" s="215"/>
      <c r="N338" s="216"/>
      <c r="O338" s="216"/>
      <c r="P338" s="216"/>
      <c r="Q338" s="216"/>
      <c r="R338" s="216"/>
      <c r="S338" s="216"/>
      <c r="T338" s="217"/>
      <c r="AT338" s="218" t="s">
        <v>229</v>
      </c>
      <c r="AU338" s="218" t="s">
        <v>21</v>
      </c>
      <c r="AV338" s="14" t="s">
        <v>21</v>
      </c>
      <c r="AW338" s="14" t="s">
        <v>4</v>
      </c>
      <c r="AX338" s="14" t="s">
        <v>89</v>
      </c>
      <c r="AY338" s="218" t="s">
        <v>221</v>
      </c>
    </row>
    <row r="339" spans="1:65" s="2" customFormat="1" ht="24.2" customHeight="1">
      <c r="A339" s="37"/>
      <c r="B339" s="38"/>
      <c r="C339" s="184" t="s">
        <v>453</v>
      </c>
      <c r="D339" s="184" t="s">
        <v>223</v>
      </c>
      <c r="E339" s="185" t="s">
        <v>454</v>
      </c>
      <c r="F339" s="186" t="s">
        <v>455</v>
      </c>
      <c r="G339" s="187" t="s">
        <v>133</v>
      </c>
      <c r="H339" s="188">
        <v>124.3</v>
      </c>
      <c r="I339" s="189"/>
      <c r="J339" s="190">
        <f>ROUND(I339*H339,2)</f>
        <v>0</v>
      </c>
      <c r="K339" s="186" t="s">
        <v>226</v>
      </c>
      <c r="L339" s="42"/>
      <c r="M339" s="191" t="s">
        <v>44</v>
      </c>
      <c r="N339" s="192" t="s">
        <v>53</v>
      </c>
      <c r="O339" s="67"/>
      <c r="P339" s="193">
        <f>O339*H339</f>
        <v>0</v>
      </c>
      <c r="Q339" s="193">
        <v>0</v>
      </c>
      <c r="R339" s="193">
        <f>Q339*H339</f>
        <v>0</v>
      </c>
      <c r="S339" s="193">
        <v>0</v>
      </c>
      <c r="T339" s="194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95" t="s">
        <v>227</v>
      </c>
      <c r="AT339" s="195" t="s">
        <v>223</v>
      </c>
      <c r="AU339" s="195" t="s">
        <v>21</v>
      </c>
      <c r="AY339" s="19" t="s">
        <v>221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9" t="s">
        <v>89</v>
      </c>
      <c r="BK339" s="196">
        <f>ROUND(I339*H339,2)</f>
        <v>0</v>
      </c>
      <c r="BL339" s="19" t="s">
        <v>227</v>
      </c>
      <c r="BM339" s="195" t="s">
        <v>456</v>
      </c>
    </row>
    <row r="340" spans="1:65" s="13" customFormat="1">
      <c r="B340" s="197"/>
      <c r="C340" s="198"/>
      <c r="D340" s="199" t="s">
        <v>229</v>
      </c>
      <c r="E340" s="200" t="s">
        <v>44</v>
      </c>
      <c r="F340" s="201" t="s">
        <v>230</v>
      </c>
      <c r="G340" s="198"/>
      <c r="H340" s="200" t="s">
        <v>44</v>
      </c>
      <c r="I340" s="202"/>
      <c r="J340" s="198"/>
      <c r="K340" s="198"/>
      <c r="L340" s="203"/>
      <c r="M340" s="204"/>
      <c r="N340" s="205"/>
      <c r="O340" s="205"/>
      <c r="P340" s="205"/>
      <c r="Q340" s="205"/>
      <c r="R340" s="205"/>
      <c r="S340" s="205"/>
      <c r="T340" s="206"/>
      <c r="AT340" s="207" t="s">
        <v>229</v>
      </c>
      <c r="AU340" s="207" t="s">
        <v>21</v>
      </c>
      <c r="AV340" s="13" t="s">
        <v>89</v>
      </c>
      <c r="AW340" s="13" t="s">
        <v>42</v>
      </c>
      <c r="AX340" s="13" t="s">
        <v>82</v>
      </c>
      <c r="AY340" s="207" t="s">
        <v>221</v>
      </c>
    </row>
    <row r="341" spans="1:65" s="13" customFormat="1">
      <c r="B341" s="197"/>
      <c r="C341" s="198"/>
      <c r="D341" s="199" t="s">
        <v>229</v>
      </c>
      <c r="E341" s="200" t="s">
        <v>44</v>
      </c>
      <c r="F341" s="201" t="s">
        <v>319</v>
      </c>
      <c r="G341" s="198"/>
      <c r="H341" s="200" t="s">
        <v>44</v>
      </c>
      <c r="I341" s="202"/>
      <c r="J341" s="198"/>
      <c r="K341" s="198"/>
      <c r="L341" s="203"/>
      <c r="M341" s="204"/>
      <c r="N341" s="205"/>
      <c r="O341" s="205"/>
      <c r="P341" s="205"/>
      <c r="Q341" s="205"/>
      <c r="R341" s="205"/>
      <c r="S341" s="205"/>
      <c r="T341" s="206"/>
      <c r="AT341" s="207" t="s">
        <v>229</v>
      </c>
      <c r="AU341" s="207" t="s">
        <v>21</v>
      </c>
      <c r="AV341" s="13" t="s">
        <v>89</v>
      </c>
      <c r="AW341" s="13" t="s">
        <v>42</v>
      </c>
      <c r="AX341" s="13" t="s">
        <v>82</v>
      </c>
      <c r="AY341" s="207" t="s">
        <v>221</v>
      </c>
    </row>
    <row r="342" spans="1:65" s="14" customFormat="1">
      <c r="B342" s="208"/>
      <c r="C342" s="209"/>
      <c r="D342" s="199" t="s">
        <v>229</v>
      </c>
      <c r="E342" s="210" t="s">
        <v>44</v>
      </c>
      <c r="F342" s="211" t="s">
        <v>174</v>
      </c>
      <c r="G342" s="209"/>
      <c r="H342" s="212">
        <v>124.3</v>
      </c>
      <c r="I342" s="213"/>
      <c r="J342" s="209"/>
      <c r="K342" s="209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229</v>
      </c>
      <c r="AU342" s="218" t="s">
        <v>21</v>
      </c>
      <c r="AV342" s="14" t="s">
        <v>21</v>
      </c>
      <c r="AW342" s="14" t="s">
        <v>42</v>
      </c>
      <c r="AX342" s="14" t="s">
        <v>82</v>
      </c>
      <c r="AY342" s="218" t="s">
        <v>221</v>
      </c>
    </row>
    <row r="343" spans="1:65" s="15" customFormat="1">
      <c r="B343" s="219"/>
      <c r="C343" s="220"/>
      <c r="D343" s="199" t="s">
        <v>229</v>
      </c>
      <c r="E343" s="221" t="s">
        <v>44</v>
      </c>
      <c r="F343" s="222" t="s">
        <v>232</v>
      </c>
      <c r="G343" s="220"/>
      <c r="H343" s="223">
        <v>124.3</v>
      </c>
      <c r="I343" s="224"/>
      <c r="J343" s="220"/>
      <c r="K343" s="220"/>
      <c r="L343" s="225"/>
      <c r="M343" s="226"/>
      <c r="N343" s="227"/>
      <c r="O343" s="227"/>
      <c r="P343" s="227"/>
      <c r="Q343" s="227"/>
      <c r="R343" s="227"/>
      <c r="S343" s="227"/>
      <c r="T343" s="228"/>
      <c r="AT343" s="229" t="s">
        <v>229</v>
      </c>
      <c r="AU343" s="229" t="s">
        <v>21</v>
      </c>
      <c r="AV343" s="15" t="s">
        <v>227</v>
      </c>
      <c r="AW343" s="15" t="s">
        <v>42</v>
      </c>
      <c r="AX343" s="15" t="s">
        <v>89</v>
      </c>
      <c r="AY343" s="229" t="s">
        <v>221</v>
      </c>
    </row>
    <row r="344" spans="1:65" s="2" customFormat="1" ht="14.45" customHeight="1">
      <c r="A344" s="37"/>
      <c r="B344" s="38"/>
      <c r="C344" s="245" t="s">
        <v>457</v>
      </c>
      <c r="D344" s="245" t="s">
        <v>447</v>
      </c>
      <c r="E344" s="246" t="s">
        <v>458</v>
      </c>
      <c r="F344" s="247" t="s">
        <v>459</v>
      </c>
      <c r="G344" s="248" t="s">
        <v>450</v>
      </c>
      <c r="H344" s="249">
        <v>4.351</v>
      </c>
      <c r="I344" s="250"/>
      <c r="J344" s="251">
        <f>ROUND(I344*H344,2)</f>
        <v>0</v>
      </c>
      <c r="K344" s="247" t="s">
        <v>226</v>
      </c>
      <c r="L344" s="252"/>
      <c r="M344" s="253" t="s">
        <v>44</v>
      </c>
      <c r="N344" s="254" t="s">
        <v>53</v>
      </c>
      <c r="O344" s="67"/>
      <c r="P344" s="193">
        <f>O344*H344</f>
        <v>0</v>
      </c>
      <c r="Q344" s="193">
        <v>1E-3</v>
      </c>
      <c r="R344" s="193">
        <f>Q344*H344</f>
        <v>4.3509999999999998E-3</v>
      </c>
      <c r="S344" s="193">
        <v>0</v>
      </c>
      <c r="T344" s="194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95" t="s">
        <v>267</v>
      </c>
      <c r="AT344" s="195" t="s">
        <v>447</v>
      </c>
      <c r="AU344" s="195" t="s">
        <v>21</v>
      </c>
      <c r="AY344" s="19" t="s">
        <v>221</v>
      </c>
      <c r="BE344" s="196">
        <f>IF(N344="základní",J344,0)</f>
        <v>0</v>
      </c>
      <c r="BF344" s="196">
        <f>IF(N344="snížená",J344,0)</f>
        <v>0</v>
      </c>
      <c r="BG344" s="196">
        <f>IF(N344="zákl. přenesená",J344,0)</f>
        <v>0</v>
      </c>
      <c r="BH344" s="196">
        <f>IF(N344="sníž. přenesená",J344,0)</f>
        <v>0</v>
      </c>
      <c r="BI344" s="196">
        <f>IF(N344="nulová",J344,0)</f>
        <v>0</v>
      </c>
      <c r="BJ344" s="19" t="s">
        <v>89</v>
      </c>
      <c r="BK344" s="196">
        <f>ROUND(I344*H344,2)</f>
        <v>0</v>
      </c>
      <c r="BL344" s="19" t="s">
        <v>227</v>
      </c>
      <c r="BM344" s="195" t="s">
        <v>460</v>
      </c>
    </row>
    <row r="345" spans="1:65" s="14" customFormat="1">
      <c r="B345" s="208"/>
      <c r="C345" s="209"/>
      <c r="D345" s="199" t="s">
        <v>229</v>
      </c>
      <c r="E345" s="209"/>
      <c r="F345" s="211" t="s">
        <v>461</v>
      </c>
      <c r="G345" s="209"/>
      <c r="H345" s="212">
        <v>4.351</v>
      </c>
      <c r="I345" s="213"/>
      <c r="J345" s="209"/>
      <c r="K345" s="209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229</v>
      </c>
      <c r="AU345" s="218" t="s">
        <v>21</v>
      </c>
      <c r="AV345" s="14" t="s">
        <v>21</v>
      </c>
      <c r="AW345" s="14" t="s">
        <v>4</v>
      </c>
      <c r="AX345" s="14" t="s">
        <v>89</v>
      </c>
      <c r="AY345" s="218" t="s">
        <v>221</v>
      </c>
    </row>
    <row r="346" spans="1:65" s="2" customFormat="1" ht="24.2" customHeight="1">
      <c r="A346" s="37"/>
      <c r="B346" s="38"/>
      <c r="C346" s="184" t="s">
        <v>462</v>
      </c>
      <c r="D346" s="184" t="s">
        <v>223</v>
      </c>
      <c r="E346" s="185" t="s">
        <v>463</v>
      </c>
      <c r="F346" s="186" t="s">
        <v>464</v>
      </c>
      <c r="G346" s="187" t="s">
        <v>133</v>
      </c>
      <c r="H346" s="188">
        <v>124.3</v>
      </c>
      <c r="I346" s="189"/>
      <c r="J346" s="190">
        <f>ROUND(I346*H346,2)</f>
        <v>0</v>
      </c>
      <c r="K346" s="186" t="s">
        <v>226</v>
      </c>
      <c r="L346" s="42"/>
      <c r="M346" s="191" t="s">
        <v>44</v>
      </c>
      <c r="N346" s="192" t="s">
        <v>53</v>
      </c>
      <c r="O346" s="67"/>
      <c r="P346" s="193">
        <f>O346*H346</f>
        <v>0</v>
      </c>
      <c r="Q346" s="193">
        <v>0</v>
      </c>
      <c r="R346" s="193">
        <f>Q346*H346</f>
        <v>0</v>
      </c>
      <c r="S346" s="193">
        <v>0</v>
      </c>
      <c r="T346" s="194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95" t="s">
        <v>227</v>
      </c>
      <c r="AT346" s="195" t="s">
        <v>223</v>
      </c>
      <c r="AU346" s="195" t="s">
        <v>21</v>
      </c>
      <c r="AY346" s="19" t="s">
        <v>221</v>
      </c>
      <c r="BE346" s="196">
        <f>IF(N346="základní",J346,0)</f>
        <v>0</v>
      </c>
      <c r="BF346" s="196">
        <f>IF(N346="snížená",J346,0)</f>
        <v>0</v>
      </c>
      <c r="BG346" s="196">
        <f>IF(N346="zákl. přenesená",J346,0)</f>
        <v>0</v>
      </c>
      <c r="BH346" s="196">
        <f>IF(N346="sníž. přenesená",J346,0)</f>
        <v>0</v>
      </c>
      <c r="BI346" s="196">
        <f>IF(N346="nulová",J346,0)</f>
        <v>0</v>
      </c>
      <c r="BJ346" s="19" t="s">
        <v>89</v>
      </c>
      <c r="BK346" s="196">
        <f>ROUND(I346*H346,2)</f>
        <v>0</v>
      </c>
      <c r="BL346" s="19" t="s">
        <v>227</v>
      </c>
      <c r="BM346" s="195" t="s">
        <v>465</v>
      </c>
    </row>
    <row r="347" spans="1:65" s="13" customFormat="1">
      <c r="B347" s="197"/>
      <c r="C347" s="198"/>
      <c r="D347" s="199" t="s">
        <v>229</v>
      </c>
      <c r="E347" s="200" t="s">
        <v>44</v>
      </c>
      <c r="F347" s="201" t="s">
        <v>230</v>
      </c>
      <c r="G347" s="198"/>
      <c r="H347" s="200" t="s">
        <v>44</v>
      </c>
      <c r="I347" s="202"/>
      <c r="J347" s="198"/>
      <c r="K347" s="198"/>
      <c r="L347" s="203"/>
      <c r="M347" s="204"/>
      <c r="N347" s="205"/>
      <c r="O347" s="205"/>
      <c r="P347" s="205"/>
      <c r="Q347" s="205"/>
      <c r="R347" s="205"/>
      <c r="S347" s="205"/>
      <c r="T347" s="206"/>
      <c r="AT347" s="207" t="s">
        <v>229</v>
      </c>
      <c r="AU347" s="207" t="s">
        <v>21</v>
      </c>
      <c r="AV347" s="13" t="s">
        <v>89</v>
      </c>
      <c r="AW347" s="13" t="s">
        <v>42</v>
      </c>
      <c r="AX347" s="13" t="s">
        <v>82</v>
      </c>
      <c r="AY347" s="207" t="s">
        <v>221</v>
      </c>
    </row>
    <row r="348" spans="1:65" s="13" customFormat="1">
      <c r="B348" s="197"/>
      <c r="C348" s="198"/>
      <c r="D348" s="199" t="s">
        <v>229</v>
      </c>
      <c r="E348" s="200" t="s">
        <v>44</v>
      </c>
      <c r="F348" s="201" t="s">
        <v>319</v>
      </c>
      <c r="G348" s="198"/>
      <c r="H348" s="200" t="s">
        <v>44</v>
      </c>
      <c r="I348" s="202"/>
      <c r="J348" s="198"/>
      <c r="K348" s="198"/>
      <c r="L348" s="203"/>
      <c r="M348" s="204"/>
      <c r="N348" s="205"/>
      <c r="O348" s="205"/>
      <c r="P348" s="205"/>
      <c r="Q348" s="205"/>
      <c r="R348" s="205"/>
      <c r="S348" s="205"/>
      <c r="T348" s="206"/>
      <c r="AT348" s="207" t="s">
        <v>229</v>
      </c>
      <c r="AU348" s="207" t="s">
        <v>21</v>
      </c>
      <c r="AV348" s="13" t="s">
        <v>89</v>
      </c>
      <c r="AW348" s="13" t="s">
        <v>42</v>
      </c>
      <c r="AX348" s="13" t="s">
        <v>82</v>
      </c>
      <c r="AY348" s="207" t="s">
        <v>221</v>
      </c>
    </row>
    <row r="349" spans="1:65" s="14" customFormat="1">
      <c r="B349" s="208"/>
      <c r="C349" s="209"/>
      <c r="D349" s="199" t="s">
        <v>229</v>
      </c>
      <c r="E349" s="210" t="s">
        <v>44</v>
      </c>
      <c r="F349" s="211" t="s">
        <v>174</v>
      </c>
      <c r="G349" s="209"/>
      <c r="H349" s="212">
        <v>124.3</v>
      </c>
      <c r="I349" s="213"/>
      <c r="J349" s="209"/>
      <c r="K349" s="209"/>
      <c r="L349" s="214"/>
      <c r="M349" s="215"/>
      <c r="N349" s="216"/>
      <c r="O349" s="216"/>
      <c r="P349" s="216"/>
      <c r="Q349" s="216"/>
      <c r="R349" s="216"/>
      <c r="S349" s="216"/>
      <c r="T349" s="217"/>
      <c r="AT349" s="218" t="s">
        <v>229</v>
      </c>
      <c r="AU349" s="218" t="s">
        <v>21</v>
      </c>
      <c r="AV349" s="14" t="s">
        <v>21</v>
      </c>
      <c r="AW349" s="14" t="s">
        <v>42</v>
      </c>
      <c r="AX349" s="14" t="s">
        <v>82</v>
      </c>
      <c r="AY349" s="218" t="s">
        <v>221</v>
      </c>
    </row>
    <row r="350" spans="1:65" s="15" customFormat="1">
      <c r="B350" s="219"/>
      <c r="C350" s="220"/>
      <c r="D350" s="199" t="s">
        <v>229</v>
      </c>
      <c r="E350" s="221" t="s">
        <v>44</v>
      </c>
      <c r="F350" s="222" t="s">
        <v>232</v>
      </c>
      <c r="G350" s="220"/>
      <c r="H350" s="223">
        <v>124.3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AT350" s="229" t="s">
        <v>229</v>
      </c>
      <c r="AU350" s="229" t="s">
        <v>21</v>
      </c>
      <c r="AV350" s="15" t="s">
        <v>227</v>
      </c>
      <c r="AW350" s="15" t="s">
        <v>42</v>
      </c>
      <c r="AX350" s="15" t="s">
        <v>89</v>
      </c>
      <c r="AY350" s="229" t="s">
        <v>221</v>
      </c>
    </row>
    <row r="351" spans="1:65" s="2" customFormat="1" ht="14.45" customHeight="1">
      <c r="A351" s="37"/>
      <c r="B351" s="38"/>
      <c r="C351" s="184" t="s">
        <v>466</v>
      </c>
      <c r="D351" s="184" t="s">
        <v>223</v>
      </c>
      <c r="E351" s="185" t="s">
        <v>467</v>
      </c>
      <c r="F351" s="186" t="s">
        <v>468</v>
      </c>
      <c r="G351" s="187" t="s">
        <v>133</v>
      </c>
      <c r="H351" s="188">
        <v>124.3</v>
      </c>
      <c r="I351" s="189"/>
      <c r="J351" s="190">
        <f>ROUND(I351*H351,2)</f>
        <v>0</v>
      </c>
      <c r="K351" s="186" t="s">
        <v>226</v>
      </c>
      <c r="L351" s="42"/>
      <c r="M351" s="191" t="s">
        <v>44</v>
      </c>
      <c r="N351" s="192" t="s">
        <v>53</v>
      </c>
      <c r="O351" s="67"/>
      <c r="P351" s="193">
        <f>O351*H351</f>
        <v>0</v>
      </c>
      <c r="Q351" s="193">
        <v>0</v>
      </c>
      <c r="R351" s="193">
        <f>Q351*H351</f>
        <v>0</v>
      </c>
      <c r="S351" s="193">
        <v>0</v>
      </c>
      <c r="T351" s="194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95" t="s">
        <v>227</v>
      </c>
      <c r="AT351" s="195" t="s">
        <v>223</v>
      </c>
      <c r="AU351" s="195" t="s">
        <v>21</v>
      </c>
      <c r="AY351" s="19" t="s">
        <v>221</v>
      </c>
      <c r="BE351" s="196">
        <f>IF(N351="základní",J351,0)</f>
        <v>0</v>
      </c>
      <c r="BF351" s="196">
        <f>IF(N351="snížená",J351,0)</f>
        <v>0</v>
      </c>
      <c r="BG351" s="196">
        <f>IF(N351="zákl. přenesená",J351,0)</f>
        <v>0</v>
      </c>
      <c r="BH351" s="196">
        <f>IF(N351="sníž. přenesená",J351,0)</f>
        <v>0</v>
      </c>
      <c r="BI351" s="196">
        <f>IF(N351="nulová",J351,0)</f>
        <v>0</v>
      </c>
      <c r="BJ351" s="19" t="s">
        <v>89</v>
      </c>
      <c r="BK351" s="196">
        <f>ROUND(I351*H351,2)</f>
        <v>0</v>
      </c>
      <c r="BL351" s="19" t="s">
        <v>227</v>
      </c>
      <c r="BM351" s="195" t="s">
        <v>469</v>
      </c>
    </row>
    <row r="352" spans="1:65" s="13" customFormat="1">
      <c r="B352" s="197"/>
      <c r="C352" s="198"/>
      <c r="D352" s="199" t="s">
        <v>229</v>
      </c>
      <c r="E352" s="200" t="s">
        <v>44</v>
      </c>
      <c r="F352" s="201" t="s">
        <v>230</v>
      </c>
      <c r="G352" s="198"/>
      <c r="H352" s="200" t="s">
        <v>44</v>
      </c>
      <c r="I352" s="202"/>
      <c r="J352" s="198"/>
      <c r="K352" s="198"/>
      <c r="L352" s="203"/>
      <c r="M352" s="204"/>
      <c r="N352" s="205"/>
      <c r="O352" s="205"/>
      <c r="P352" s="205"/>
      <c r="Q352" s="205"/>
      <c r="R352" s="205"/>
      <c r="S352" s="205"/>
      <c r="T352" s="206"/>
      <c r="AT352" s="207" t="s">
        <v>229</v>
      </c>
      <c r="AU352" s="207" t="s">
        <v>21</v>
      </c>
      <c r="AV352" s="13" t="s">
        <v>89</v>
      </c>
      <c r="AW352" s="13" t="s">
        <v>42</v>
      </c>
      <c r="AX352" s="13" t="s">
        <v>82</v>
      </c>
      <c r="AY352" s="207" t="s">
        <v>221</v>
      </c>
    </row>
    <row r="353" spans="1:65" s="13" customFormat="1">
      <c r="B353" s="197"/>
      <c r="C353" s="198"/>
      <c r="D353" s="199" t="s">
        <v>229</v>
      </c>
      <c r="E353" s="200" t="s">
        <v>44</v>
      </c>
      <c r="F353" s="201" t="s">
        <v>319</v>
      </c>
      <c r="G353" s="198"/>
      <c r="H353" s="200" t="s">
        <v>44</v>
      </c>
      <c r="I353" s="202"/>
      <c r="J353" s="198"/>
      <c r="K353" s="198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229</v>
      </c>
      <c r="AU353" s="207" t="s">
        <v>21</v>
      </c>
      <c r="AV353" s="13" t="s">
        <v>89</v>
      </c>
      <c r="AW353" s="13" t="s">
        <v>42</v>
      </c>
      <c r="AX353" s="13" t="s">
        <v>82</v>
      </c>
      <c r="AY353" s="207" t="s">
        <v>221</v>
      </c>
    </row>
    <row r="354" spans="1:65" s="14" customFormat="1">
      <c r="B354" s="208"/>
      <c r="C354" s="209"/>
      <c r="D354" s="199" t="s">
        <v>229</v>
      </c>
      <c r="E354" s="210" t="s">
        <v>44</v>
      </c>
      <c r="F354" s="211" t="s">
        <v>174</v>
      </c>
      <c r="G354" s="209"/>
      <c r="H354" s="212">
        <v>124.3</v>
      </c>
      <c r="I354" s="213"/>
      <c r="J354" s="209"/>
      <c r="K354" s="209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229</v>
      </c>
      <c r="AU354" s="218" t="s">
        <v>21</v>
      </c>
      <c r="AV354" s="14" t="s">
        <v>21</v>
      </c>
      <c r="AW354" s="14" t="s">
        <v>42</v>
      </c>
      <c r="AX354" s="14" t="s">
        <v>82</v>
      </c>
      <c r="AY354" s="218" t="s">
        <v>221</v>
      </c>
    </row>
    <row r="355" spans="1:65" s="15" customFormat="1">
      <c r="B355" s="219"/>
      <c r="C355" s="220"/>
      <c r="D355" s="199" t="s">
        <v>229</v>
      </c>
      <c r="E355" s="221" t="s">
        <v>44</v>
      </c>
      <c r="F355" s="222" t="s">
        <v>232</v>
      </c>
      <c r="G355" s="220"/>
      <c r="H355" s="223">
        <v>124.3</v>
      </c>
      <c r="I355" s="224"/>
      <c r="J355" s="220"/>
      <c r="K355" s="220"/>
      <c r="L355" s="225"/>
      <c r="M355" s="226"/>
      <c r="N355" s="227"/>
      <c r="O355" s="227"/>
      <c r="P355" s="227"/>
      <c r="Q355" s="227"/>
      <c r="R355" s="227"/>
      <c r="S355" s="227"/>
      <c r="T355" s="228"/>
      <c r="AT355" s="229" t="s">
        <v>229</v>
      </c>
      <c r="AU355" s="229" t="s">
        <v>21</v>
      </c>
      <c r="AV355" s="15" t="s">
        <v>227</v>
      </c>
      <c r="AW355" s="15" t="s">
        <v>42</v>
      </c>
      <c r="AX355" s="15" t="s">
        <v>89</v>
      </c>
      <c r="AY355" s="229" t="s">
        <v>221</v>
      </c>
    </row>
    <row r="356" spans="1:65" s="12" customFormat="1" ht="22.9" customHeight="1">
      <c r="B356" s="168"/>
      <c r="C356" s="169"/>
      <c r="D356" s="170" t="s">
        <v>81</v>
      </c>
      <c r="E356" s="182" t="s">
        <v>21</v>
      </c>
      <c r="F356" s="182" t="s">
        <v>470</v>
      </c>
      <c r="G356" s="169"/>
      <c r="H356" s="169"/>
      <c r="I356" s="172"/>
      <c r="J356" s="183">
        <f>BK356</f>
        <v>0</v>
      </c>
      <c r="K356" s="169"/>
      <c r="L356" s="174"/>
      <c r="M356" s="175"/>
      <c r="N356" s="176"/>
      <c r="O356" s="176"/>
      <c r="P356" s="177">
        <f>SUM(P357:P379)</f>
        <v>0</v>
      </c>
      <c r="Q356" s="176"/>
      <c r="R356" s="177">
        <f>SUM(R357:R379)</f>
        <v>85.848180900000003</v>
      </c>
      <c r="S356" s="176"/>
      <c r="T356" s="178">
        <f>SUM(T357:T379)</f>
        <v>0</v>
      </c>
      <c r="AR356" s="179" t="s">
        <v>89</v>
      </c>
      <c r="AT356" s="180" t="s">
        <v>81</v>
      </c>
      <c r="AU356" s="180" t="s">
        <v>89</v>
      </c>
      <c r="AY356" s="179" t="s">
        <v>221</v>
      </c>
      <c r="BK356" s="181">
        <f>SUM(BK357:BK379)</f>
        <v>0</v>
      </c>
    </row>
    <row r="357" spans="1:65" s="2" customFormat="1" ht="24.2" customHeight="1">
      <c r="A357" s="37"/>
      <c r="B357" s="38"/>
      <c r="C357" s="184" t="s">
        <v>29</v>
      </c>
      <c r="D357" s="184" t="s">
        <v>223</v>
      </c>
      <c r="E357" s="185" t="s">
        <v>471</v>
      </c>
      <c r="F357" s="186" t="s">
        <v>472</v>
      </c>
      <c r="G357" s="187" t="s">
        <v>133</v>
      </c>
      <c r="H357" s="188">
        <v>620.84</v>
      </c>
      <c r="I357" s="189"/>
      <c r="J357" s="190">
        <f>ROUND(I357*H357,2)</f>
        <v>0</v>
      </c>
      <c r="K357" s="186" t="s">
        <v>226</v>
      </c>
      <c r="L357" s="42"/>
      <c r="M357" s="191" t="s">
        <v>44</v>
      </c>
      <c r="N357" s="192" t="s">
        <v>53</v>
      </c>
      <c r="O357" s="67"/>
      <c r="P357" s="193">
        <f>O357*H357</f>
        <v>0</v>
      </c>
      <c r="Q357" s="193">
        <v>3.1E-4</v>
      </c>
      <c r="R357" s="193">
        <f>Q357*H357</f>
        <v>0.1924604</v>
      </c>
      <c r="S357" s="193">
        <v>0</v>
      </c>
      <c r="T357" s="194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5" t="s">
        <v>227</v>
      </c>
      <c r="AT357" s="195" t="s">
        <v>223</v>
      </c>
      <c r="AU357" s="195" t="s">
        <v>21</v>
      </c>
      <c r="AY357" s="19" t="s">
        <v>221</v>
      </c>
      <c r="BE357" s="196">
        <f>IF(N357="základní",J357,0)</f>
        <v>0</v>
      </c>
      <c r="BF357" s="196">
        <f>IF(N357="snížená",J357,0)</f>
        <v>0</v>
      </c>
      <c r="BG357" s="196">
        <f>IF(N357="zákl. přenesená",J357,0)</f>
        <v>0</v>
      </c>
      <c r="BH357" s="196">
        <f>IF(N357="sníž. přenesená",J357,0)</f>
        <v>0</v>
      </c>
      <c r="BI357" s="196">
        <f>IF(N357="nulová",J357,0)</f>
        <v>0</v>
      </c>
      <c r="BJ357" s="19" t="s">
        <v>89</v>
      </c>
      <c r="BK357" s="196">
        <f>ROUND(I357*H357,2)</f>
        <v>0</v>
      </c>
      <c r="BL357" s="19" t="s">
        <v>227</v>
      </c>
      <c r="BM357" s="195" t="s">
        <v>473</v>
      </c>
    </row>
    <row r="358" spans="1:65" s="13" customFormat="1">
      <c r="B358" s="197"/>
      <c r="C358" s="198"/>
      <c r="D358" s="199" t="s">
        <v>229</v>
      </c>
      <c r="E358" s="200" t="s">
        <v>44</v>
      </c>
      <c r="F358" s="201" t="s">
        <v>319</v>
      </c>
      <c r="G358" s="198"/>
      <c r="H358" s="200" t="s">
        <v>44</v>
      </c>
      <c r="I358" s="202"/>
      <c r="J358" s="198"/>
      <c r="K358" s="198"/>
      <c r="L358" s="203"/>
      <c r="M358" s="204"/>
      <c r="N358" s="205"/>
      <c r="O358" s="205"/>
      <c r="P358" s="205"/>
      <c r="Q358" s="205"/>
      <c r="R358" s="205"/>
      <c r="S358" s="205"/>
      <c r="T358" s="206"/>
      <c r="AT358" s="207" t="s">
        <v>229</v>
      </c>
      <c r="AU358" s="207" t="s">
        <v>21</v>
      </c>
      <c r="AV358" s="13" t="s">
        <v>89</v>
      </c>
      <c r="AW358" s="13" t="s">
        <v>42</v>
      </c>
      <c r="AX358" s="13" t="s">
        <v>82</v>
      </c>
      <c r="AY358" s="207" t="s">
        <v>221</v>
      </c>
    </row>
    <row r="359" spans="1:65" s="13" customFormat="1">
      <c r="B359" s="197"/>
      <c r="C359" s="198"/>
      <c r="D359" s="199" t="s">
        <v>229</v>
      </c>
      <c r="E359" s="200" t="s">
        <v>44</v>
      </c>
      <c r="F359" s="201" t="s">
        <v>320</v>
      </c>
      <c r="G359" s="198"/>
      <c r="H359" s="200" t="s">
        <v>44</v>
      </c>
      <c r="I359" s="202"/>
      <c r="J359" s="198"/>
      <c r="K359" s="198"/>
      <c r="L359" s="203"/>
      <c r="M359" s="204"/>
      <c r="N359" s="205"/>
      <c r="O359" s="205"/>
      <c r="P359" s="205"/>
      <c r="Q359" s="205"/>
      <c r="R359" s="205"/>
      <c r="S359" s="205"/>
      <c r="T359" s="206"/>
      <c r="AT359" s="207" t="s">
        <v>229</v>
      </c>
      <c r="AU359" s="207" t="s">
        <v>21</v>
      </c>
      <c r="AV359" s="13" t="s">
        <v>89</v>
      </c>
      <c r="AW359" s="13" t="s">
        <v>42</v>
      </c>
      <c r="AX359" s="13" t="s">
        <v>82</v>
      </c>
      <c r="AY359" s="207" t="s">
        <v>221</v>
      </c>
    </row>
    <row r="360" spans="1:65" s="13" customFormat="1">
      <c r="B360" s="197"/>
      <c r="C360" s="198"/>
      <c r="D360" s="199" t="s">
        <v>229</v>
      </c>
      <c r="E360" s="200" t="s">
        <v>44</v>
      </c>
      <c r="F360" s="201" t="s">
        <v>474</v>
      </c>
      <c r="G360" s="198"/>
      <c r="H360" s="200" t="s">
        <v>44</v>
      </c>
      <c r="I360" s="202"/>
      <c r="J360" s="198"/>
      <c r="K360" s="198"/>
      <c r="L360" s="203"/>
      <c r="M360" s="204"/>
      <c r="N360" s="205"/>
      <c r="O360" s="205"/>
      <c r="P360" s="205"/>
      <c r="Q360" s="205"/>
      <c r="R360" s="205"/>
      <c r="S360" s="205"/>
      <c r="T360" s="206"/>
      <c r="AT360" s="207" t="s">
        <v>229</v>
      </c>
      <c r="AU360" s="207" t="s">
        <v>21</v>
      </c>
      <c r="AV360" s="13" t="s">
        <v>89</v>
      </c>
      <c r="AW360" s="13" t="s">
        <v>42</v>
      </c>
      <c r="AX360" s="13" t="s">
        <v>82</v>
      </c>
      <c r="AY360" s="207" t="s">
        <v>221</v>
      </c>
    </row>
    <row r="361" spans="1:65" s="14" customFormat="1">
      <c r="B361" s="208"/>
      <c r="C361" s="209"/>
      <c r="D361" s="199" t="s">
        <v>229</v>
      </c>
      <c r="E361" s="210" t="s">
        <v>44</v>
      </c>
      <c r="F361" s="211" t="s">
        <v>475</v>
      </c>
      <c r="G361" s="209"/>
      <c r="H361" s="212">
        <v>178.90799999999999</v>
      </c>
      <c r="I361" s="213"/>
      <c r="J361" s="209"/>
      <c r="K361" s="209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229</v>
      </c>
      <c r="AU361" s="218" t="s">
        <v>21</v>
      </c>
      <c r="AV361" s="14" t="s">
        <v>21</v>
      </c>
      <c r="AW361" s="14" t="s">
        <v>42</v>
      </c>
      <c r="AX361" s="14" t="s">
        <v>82</v>
      </c>
      <c r="AY361" s="218" t="s">
        <v>221</v>
      </c>
    </row>
    <row r="362" spans="1:65" s="14" customFormat="1">
      <c r="B362" s="208"/>
      <c r="C362" s="209"/>
      <c r="D362" s="199" t="s">
        <v>229</v>
      </c>
      <c r="E362" s="210" t="s">
        <v>44</v>
      </c>
      <c r="F362" s="211" t="s">
        <v>476</v>
      </c>
      <c r="G362" s="209"/>
      <c r="H362" s="212">
        <v>159.6</v>
      </c>
      <c r="I362" s="213"/>
      <c r="J362" s="209"/>
      <c r="K362" s="209"/>
      <c r="L362" s="214"/>
      <c r="M362" s="215"/>
      <c r="N362" s="216"/>
      <c r="O362" s="216"/>
      <c r="P362" s="216"/>
      <c r="Q362" s="216"/>
      <c r="R362" s="216"/>
      <c r="S362" s="216"/>
      <c r="T362" s="217"/>
      <c r="AT362" s="218" t="s">
        <v>229</v>
      </c>
      <c r="AU362" s="218" t="s">
        <v>21</v>
      </c>
      <c r="AV362" s="14" t="s">
        <v>21</v>
      </c>
      <c r="AW362" s="14" t="s">
        <v>42</v>
      </c>
      <c r="AX362" s="14" t="s">
        <v>82</v>
      </c>
      <c r="AY362" s="218" t="s">
        <v>221</v>
      </c>
    </row>
    <row r="363" spans="1:65" s="14" customFormat="1">
      <c r="B363" s="208"/>
      <c r="C363" s="209"/>
      <c r="D363" s="199" t="s">
        <v>229</v>
      </c>
      <c r="E363" s="210" t="s">
        <v>44</v>
      </c>
      <c r="F363" s="211" t="s">
        <v>477</v>
      </c>
      <c r="G363" s="209"/>
      <c r="H363" s="212">
        <v>135.21799999999999</v>
      </c>
      <c r="I363" s="213"/>
      <c r="J363" s="209"/>
      <c r="K363" s="209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229</v>
      </c>
      <c r="AU363" s="218" t="s">
        <v>21</v>
      </c>
      <c r="AV363" s="14" t="s">
        <v>21</v>
      </c>
      <c r="AW363" s="14" t="s">
        <v>42</v>
      </c>
      <c r="AX363" s="14" t="s">
        <v>82</v>
      </c>
      <c r="AY363" s="218" t="s">
        <v>221</v>
      </c>
    </row>
    <row r="364" spans="1:65" s="14" customFormat="1">
      <c r="B364" s="208"/>
      <c r="C364" s="209"/>
      <c r="D364" s="199" t="s">
        <v>229</v>
      </c>
      <c r="E364" s="210" t="s">
        <v>44</v>
      </c>
      <c r="F364" s="211" t="s">
        <v>478</v>
      </c>
      <c r="G364" s="209"/>
      <c r="H364" s="212">
        <v>147.114</v>
      </c>
      <c r="I364" s="213"/>
      <c r="J364" s="209"/>
      <c r="K364" s="209"/>
      <c r="L364" s="214"/>
      <c r="M364" s="215"/>
      <c r="N364" s="216"/>
      <c r="O364" s="216"/>
      <c r="P364" s="216"/>
      <c r="Q364" s="216"/>
      <c r="R364" s="216"/>
      <c r="S364" s="216"/>
      <c r="T364" s="217"/>
      <c r="AT364" s="218" t="s">
        <v>229</v>
      </c>
      <c r="AU364" s="218" t="s">
        <v>21</v>
      </c>
      <c r="AV364" s="14" t="s">
        <v>21</v>
      </c>
      <c r="AW364" s="14" t="s">
        <v>42</v>
      </c>
      <c r="AX364" s="14" t="s">
        <v>82</v>
      </c>
      <c r="AY364" s="218" t="s">
        <v>221</v>
      </c>
    </row>
    <row r="365" spans="1:65" s="15" customFormat="1">
      <c r="B365" s="219"/>
      <c r="C365" s="220"/>
      <c r="D365" s="199" t="s">
        <v>229</v>
      </c>
      <c r="E365" s="221" t="s">
        <v>44</v>
      </c>
      <c r="F365" s="222" t="s">
        <v>232</v>
      </c>
      <c r="G365" s="220"/>
      <c r="H365" s="223">
        <v>620.84</v>
      </c>
      <c r="I365" s="224"/>
      <c r="J365" s="220"/>
      <c r="K365" s="220"/>
      <c r="L365" s="225"/>
      <c r="M365" s="226"/>
      <c r="N365" s="227"/>
      <c r="O365" s="227"/>
      <c r="P365" s="227"/>
      <c r="Q365" s="227"/>
      <c r="R365" s="227"/>
      <c r="S365" s="227"/>
      <c r="T365" s="228"/>
      <c r="AT365" s="229" t="s">
        <v>229</v>
      </c>
      <c r="AU365" s="229" t="s">
        <v>21</v>
      </c>
      <c r="AV365" s="15" t="s">
        <v>227</v>
      </c>
      <c r="AW365" s="15" t="s">
        <v>42</v>
      </c>
      <c r="AX365" s="15" t="s">
        <v>89</v>
      </c>
      <c r="AY365" s="229" t="s">
        <v>221</v>
      </c>
    </row>
    <row r="366" spans="1:65" s="2" customFormat="1" ht="14.45" customHeight="1">
      <c r="A366" s="37"/>
      <c r="B366" s="38"/>
      <c r="C366" s="245" t="s">
        <v>479</v>
      </c>
      <c r="D366" s="245" t="s">
        <v>447</v>
      </c>
      <c r="E366" s="246" t="s">
        <v>480</v>
      </c>
      <c r="F366" s="247" t="s">
        <v>481</v>
      </c>
      <c r="G366" s="248" t="s">
        <v>133</v>
      </c>
      <c r="H366" s="249">
        <v>735.38499999999999</v>
      </c>
      <c r="I366" s="250"/>
      <c r="J366" s="251">
        <f>ROUND(I366*H366,2)</f>
        <v>0</v>
      </c>
      <c r="K366" s="247" t="s">
        <v>226</v>
      </c>
      <c r="L366" s="252"/>
      <c r="M366" s="253" t="s">
        <v>44</v>
      </c>
      <c r="N366" s="254" t="s">
        <v>53</v>
      </c>
      <c r="O366" s="67"/>
      <c r="P366" s="193">
        <f>O366*H366</f>
        <v>0</v>
      </c>
      <c r="Q366" s="193">
        <v>2.9999999999999997E-4</v>
      </c>
      <c r="R366" s="193">
        <f>Q366*H366</f>
        <v>0.22061549999999996</v>
      </c>
      <c r="S366" s="193">
        <v>0</v>
      </c>
      <c r="T366" s="194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95" t="s">
        <v>267</v>
      </c>
      <c r="AT366" s="195" t="s">
        <v>447</v>
      </c>
      <c r="AU366" s="195" t="s">
        <v>21</v>
      </c>
      <c r="AY366" s="19" t="s">
        <v>221</v>
      </c>
      <c r="BE366" s="196">
        <f>IF(N366="základní",J366,0)</f>
        <v>0</v>
      </c>
      <c r="BF366" s="196">
        <f>IF(N366="snížená",J366,0)</f>
        <v>0</v>
      </c>
      <c r="BG366" s="196">
        <f>IF(N366="zákl. přenesená",J366,0)</f>
        <v>0</v>
      </c>
      <c r="BH366" s="196">
        <f>IF(N366="sníž. přenesená",J366,0)</f>
        <v>0</v>
      </c>
      <c r="BI366" s="196">
        <f>IF(N366="nulová",J366,0)</f>
        <v>0</v>
      </c>
      <c r="BJ366" s="19" t="s">
        <v>89</v>
      </c>
      <c r="BK366" s="196">
        <f>ROUND(I366*H366,2)</f>
        <v>0</v>
      </c>
      <c r="BL366" s="19" t="s">
        <v>227</v>
      </c>
      <c r="BM366" s="195" t="s">
        <v>482</v>
      </c>
    </row>
    <row r="367" spans="1:65" s="14" customFormat="1">
      <c r="B367" s="208"/>
      <c r="C367" s="209"/>
      <c r="D367" s="199" t="s">
        <v>229</v>
      </c>
      <c r="E367" s="209"/>
      <c r="F367" s="211" t="s">
        <v>483</v>
      </c>
      <c r="G367" s="209"/>
      <c r="H367" s="212">
        <v>735.38499999999999</v>
      </c>
      <c r="I367" s="213"/>
      <c r="J367" s="209"/>
      <c r="K367" s="209"/>
      <c r="L367" s="214"/>
      <c r="M367" s="215"/>
      <c r="N367" s="216"/>
      <c r="O367" s="216"/>
      <c r="P367" s="216"/>
      <c r="Q367" s="216"/>
      <c r="R367" s="216"/>
      <c r="S367" s="216"/>
      <c r="T367" s="217"/>
      <c r="AT367" s="218" t="s">
        <v>229</v>
      </c>
      <c r="AU367" s="218" t="s">
        <v>21</v>
      </c>
      <c r="AV367" s="14" t="s">
        <v>21</v>
      </c>
      <c r="AW367" s="14" t="s">
        <v>4</v>
      </c>
      <c r="AX367" s="14" t="s">
        <v>89</v>
      </c>
      <c r="AY367" s="218" t="s">
        <v>221</v>
      </c>
    </row>
    <row r="368" spans="1:65" s="2" customFormat="1" ht="33.6" customHeight="1">
      <c r="A368" s="37"/>
      <c r="B368" s="38"/>
      <c r="C368" s="184" t="s">
        <v>126</v>
      </c>
      <c r="D368" s="184" t="s">
        <v>223</v>
      </c>
      <c r="E368" s="185" t="s">
        <v>484</v>
      </c>
      <c r="F368" s="186" t="s">
        <v>485</v>
      </c>
      <c r="G368" s="187" t="s">
        <v>121</v>
      </c>
      <c r="H368" s="188">
        <v>311.5</v>
      </c>
      <c r="I368" s="189"/>
      <c r="J368" s="190">
        <f>ROUND(I368*H368,2)</f>
        <v>0</v>
      </c>
      <c r="K368" s="186" t="s">
        <v>226</v>
      </c>
      <c r="L368" s="42"/>
      <c r="M368" s="191" t="s">
        <v>44</v>
      </c>
      <c r="N368" s="192" t="s">
        <v>53</v>
      </c>
      <c r="O368" s="67"/>
      <c r="P368" s="193">
        <f>O368*H368</f>
        <v>0</v>
      </c>
      <c r="Q368" s="193">
        <v>0.27411000000000002</v>
      </c>
      <c r="R368" s="193">
        <f>Q368*H368</f>
        <v>85.385265000000004</v>
      </c>
      <c r="S368" s="193">
        <v>0</v>
      </c>
      <c r="T368" s="194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95" t="s">
        <v>227</v>
      </c>
      <c r="AT368" s="195" t="s">
        <v>223</v>
      </c>
      <c r="AU368" s="195" t="s">
        <v>21</v>
      </c>
      <c r="AY368" s="19" t="s">
        <v>221</v>
      </c>
      <c r="BE368" s="196">
        <f>IF(N368="základní",J368,0)</f>
        <v>0</v>
      </c>
      <c r="BF368" s="196">
        <f>IF(N368="snížená",J368,0)</f>
        <v>0</v>
      </c>
      <c r="BG368" s="196">
        <f>IF(N368="zákl. přenesená",J368,0)</f>
        <v>0</v>
      </c>
      <c r="BH368" s="196">
        <f>IF(N368="sníž. přenesená",J368,0)</f>
        <v>0</v>
      </c>
      <c r="BI368" s="196">
        <f>IF(N368="nulová",J368,0)</f>
        <v>0</v>
      </c>
      <c r="BJ368" s="19" t="s">
        <v>89</v>
      </c>
      <c r="BK368" s="196">
        <f>ROUND(I368*H368,2)</f>
        <v>0</v>
      </c>
      <c r="BL368" s="19" t="s">
        <v>227</v>
      </c>
      <c r="BM368" s="195" t="s">
        <v>486</v>
      </c>
    </row>
    <row r="369" spans="1:65" s="13" customFormat="1">
      <c r="B369" s="197"/>
      <c r="C369" s="198"/>
      <c r="D369" s="199" t="s">
        <v>229</v>
      </c>
      <c r="E369" s="200" t="s">
        <v>44</v>
      </c>
      <c r="F369" s="201" t="s">
        <v>319</v>
      </c>
      <c r="G369" s="198"/>
      <c r="H369" s="200" t="s">
        <v>44</v>
      </c>
      <c r="I369" s="202"/>
      <c r="J369" s="198"/>
      <c r="K369" s="198"/>
      <c r="L369" s="203"/>
      <c r="M369" s="204"/>
      <c r="N369" s="205"/>
      <c r="O369" s="205"/>
      <c r="P369" s="205"/>
      <c r="Q369" s="205"/>
      <c r="R369" s="205"/>
      <c r="S369" s="205"/>
      <c r="T369" s="206"/>
      <c r="AT369" s="207" t="s">
        <v>229</v>
      </c>
      <c r="AU369" s="207" t="s">
        <v>21</v>
      </c>
      <c r="AV369" s="13" t="s">
        <v>89</v>
      </c>
      <c r="AW369" s="13" t="s">
        <v>42</v>
      </c>
      <c r="AX369" s="13" t="s">
        <v>82</v>
      </c>
      <c r="AY369" s="207" t="s">
        <v>221</v>
      </c>
    </row>
    <row r="370" spans="1:65" s="13" customFormat="1">
      <c r="B370" s="197"/>
      <c r="C370" s="198"/>
      <c r="D370" s="199" t="s">
        <v>229</v>
      </c>
      <c r="E370" s="200" t="s">
        <v>44</v>
      </c>
      <c r="F370" s="201" t="s">
        <v>320</v>
      </c>
      <c r="G370" s="198"/>
      <c r="H370" s="200" t="s">
        <v>44</v>
      </c>
      <c r="I370" s="202"/>
      <c r="J370" s="198"/>
      <c r="K370" s="198"/>
      <c r="L370" s="203"/>
      <c r="M370" s="204"/>
      <c r="N370" s="205"/>
      <c r="O370" s="205"/>
      <c r="P370" s="205"/>
      <c r="Q370" s="205"/>
      <c r="R370" s="205"/>
      <c r="S370" s="205"/>
      <c r="T370" s="206"/>
      <c r="AT370" s="207" t="s">
        <v>229</v>
      </c>
      <c r="AU370" s="207" t="s">
        <v>21</v>
      </c>
      <c r="AV370" s="13" t="s">
        <v>89</v>
      </c>
      <c r="AW370" s="13" t="s">
        <v>42</v>
      </c>
      <c r="AX370" s="13" t="s">
        <v>82</v>
      </c>
      <c r="AY370" s="207" t="s">
        <v>221</v>
      </c>
    </row>
    <row r="371" spans="1:65" s="13" customFormat="1">
      <c r="B371" s="197"/>
      <c r="C371" s="198"/>
      <c r="D371" s="199" t="s">
        <v>229</v>
      </c>
      <c r="E371" s="200" t="s">
        <v>44</v>
      </c>
      <c r="F371" s="201" t="s">
        <v>321</v>
      </c>
      <c r="G371" s="198"/>
      <c r="H371" s="200" t="s">
        <v>44</v>
      </c>
      <c r="I371" s="202"/>
      <c r="J371" s="198"/>
      <c r="K371" s="198"/>
      <c r="L371" s="203"/>
      <c r="M371" s="204"/>
      <c r="N371" s="205"/>
      <c r="O371" s="205"/>
      <c r="P371" s="205"/>
      <c r="Q371" s="205"/>
      <c r="R371" s="205"/>
      <c r="S371" s="205"/>
      <c r="T371" s="206"/>
      <c r="AT371" s="207" t="s">
        <v>229</v>
      </c>
      <c r="AU371" s="207" t="s">
        <v>21</v>
      </c>
      <c r="AV371" s="13" t="s">
        <v>89</v>
      </c>
      <c r="AW371" s="13" t="s">
        <v>42</v>
      </c>
      <c r="AX371" s="13" t="s">
        <v>82</v>
      </c>
      <c r="AY371" s="207" t="s">
        <v>221</v>
      </c>
    </row>
    <row r="372" spans="1:65" s="14" customFormat="1">
      <c r="B372" s="208"/>
      <c r="C372" s="209"/>
      <c r="D372" s="199" t="s">
        <v>229</v>
      </c>
      <c r="E372" s="210" t="s">
        <v>44</v>
      </c>
      <c r="F372" s="211" t="s">
        <v>322</v>
      </c>
      <c r="G372" s="209"/>
      <c r="H372" s="212">
        <v>311.5</v>
      </c>
      <c r="I372" s="213"/>
      <c r="J372" s="209"/>
      <c r="K372" s="209"/>
      <c r="L372" s="214"/>
      <c r="M372" s="215"/>
      <c r="N372" s="216"/>
      <c r="O372" s="216"/>
      <c r="P372" s="216"/>
      <c r="Q372" s="216"/>
      <c r="R372" s="216"/>
      <c r="S372" s="216"/>
      <c r="T372" s="217"/>
      <c r="AT372" s="218" t="s">
        <v>229</v>
      </c>
      <c r="AU372" s="218" t="s">
        <v>21</v>
      </c>
      <c r="AV372" s="14" t="s">
        <v>21</v>
      </c>
      <c r="AW372" s="14" t="s">
        <v>42</v>
      </c>
      <c r="AX372" s="14" t="s">
        <v>82</v>
      </c>
      <c r="AY372" s="218" t="s">
        <v>221</v>
      </c>
    </row>
    <row r="373" spans="1:65" s="15" customFormat="1">
      <c r="B373" s="219"/>
      <c r="C373" s="220"/>
      <c r="D373" s="199" t="s">
        <v>229</v>
      </c>
      <c r="E373" s="221" t="s">
        <v>44</v>
      </c>
      <c r="F373" s="222" t="s">
        <v>232</v>
      </c>
      <c r="G373" s="220"/>
      <c r="H373" s="223">
        <v>311.5</v>
      </c>
      <c r="I373" s="224"/>
      <c r="J373" s="220"/>
      <c r="K373" s="220"/>
      <c r="L373" s="225"/>
      <c r="M373" s="226"/>
      <c r="N373" s="227"/>
      <c r="O373" s="227"/>
      <c r="P373" s="227"/>
      <c r="Q373" s="227"/>
      <c r="R373" s="227"/>
      <c r="S373" s="227"/>
      <c r="T373" s="228"/>
      <c r="AT373" s="229" t="s">
        <v>229</v>
      </c>
      <c r="AU373" s="229" t="s">
        <v>21</v>
      </c>
      <c r="AV373" s="15" t="s">
        <v>227</v>
      </c>
      <c r="AW373" s="15" t="s">
        <v>42</v>
      </c>
      <c r="AX373" s="15" t="s">
        <v>89</v>
      </c>
      <c r="AY373" s="229" t="s">
        <v>221</v>
      </c>
    </row>
    <row r="374" spans="1:65" s="2" customFormat="1" ht="14.45" customHeight="1">
      <c r="A374" s="37"/>
      <c r="B374" s="38"/>
      <c r="C374" s="184" t="s">
        <v>487</v>
      </c>
      <c r="D374" s="184" t="s">
        <v>223</v>
      </c>
      <c r="E374" s="185" t="s">
        <v>488</v>
      </c>
      <c r="F374" s="186" t="s">
        <v>489</v>
      </c>
      <c r="G374" s="187" t="s">
        <v>121</v>
      </c>
      <c r="H374" s="188">
        <v>311.5</v>
      </c>
      <c r="I374" s="189"/>
      <c r="J374" s="190">
        <f>ROUND(I374*H374,2)</f>
        <v>0</v>
      </c>
      <c r="K374" s="186" t="s">
        <v>226</v>
      </c>
      <c r="L374" s="42"/>
      <c r="M374" s="191" t="s">
        <v>44</v>
      </c>
      <c r="N374" s="192" t="s">
        <v>53</v>
      </c>
      <c r="O374" s="67"/>
      <c r="P374" s="193">
        <f>O374*H374</f>
        <v>0</v>
      </c>
      <c r="Q374" s="193">
        <v>1.6000000000000001E-4</v>
      </c>
      <c r="R374" s="193">
        <f>Q374*H374</f>
        <v>4.9840000000000002E-2</v>
      </c>
      <c r="S374" s="193">
        <v>0</v>
      </c>
      <c r="T374" s="194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95" t="s">
        <v>227</v>
      </c>
      <c r="AT374" s="195" t="s">
        <v>223</v>
      </c>
      <c r="AU374" s="195" t="s">
        <v>21</v>
      </c>
      <c r="AY374" s="19" t="s">
        <v>221</v>
      </c>
      <c r="BE374" s="196">
        <f>IF(N374="základní",J374,0)</f>
        <v>0</v>
      </c>
      <c r="BF374" s="196">
        <f>IF(N374="snížená",J374,0)</f>
        <v>0</v>
      </c>
      <c r="BG374" s="196">
        <f>IF(N374="zákl. přenesená",J374,0)</f>
        <v>0</v>
      </c>
      <c r="BH374" s="196">
        <f>IF(N374="sníž. přenesená",J374,0)</f>
        <v>0</v>
      </c>
      <c r="BI374" s="196">
        <f>IF(N374="nulová",J374,0)</f>
        <v>0</v>
      </c>
      <c r="BJ374" s="19" t="s">
        <v>89</v>
      </c>
      <c r="BK374" s="196">
        <f>ROUND(I374*H374,2)</f>
        <v>0</v>
      </c>
      <c r="BL374" s="19" t="s">
        <v>227</v>
      </c>
      <c r="BM374" s="195" t="s">
        <v>490</v>
      </c>
    </row>
    <row r="375" spans="1:65" s="13" customFormat="1">
      <c r="B375" s="197"/>
      <c r="C375" s="198"/>
      <c r="D375" s="199" t="s">
        <v>229</v>
      </c>
      <c r="E375" s="200" t="s">
        <v>44</v>
      </c>
      <c r="F375" s="201" t="s">
        <v>319</v>
      </c>
      <c r="G375" s="198"/>
      <c r="H375" s="200" t="s">
        <v>44</v>
      </c>
      <c r="I375" s="202"/>
      <c r="J375" s="198"/>
      <c r="K375" s="198"/>
      <c r="L375" s="203"/>
      <c r="M375" s="204"/>
      <c r="N375" s="205"/>
      <c r="O375" s="205"/>
      <c r="P375" s="205"/>
      <c r="Q375" s="205"/>
      <c r="R375" s="205"/>
      <c r="S375" s="205"/>
      <c r="T375" s="206"/>
      <c r="AT375" s="207" t="s">
        <v>229</v>
      </c>
      <c r="AU375" s="207" t="s">
        <v>21</v>
      </c>
      <c r="AV375" s="13" t="s">
        <v>89</v>
      </c>
      <c r="AW375" s="13" t="s">
        <v>42</v>
      </c>
      <c r="AX375" s="13" t="s">
        <v>82</v>
      </c>
      <c r="AY375" s="207" t="s">
        <v>221</v>
      </c>
    </row>
    <row r="376" spans="1:65" s="13" customFormat="1">
      <c r="B376" s="197"/>
      <c r="C376" s="198"/>
      <c r="D376" s="199" t="s">
        <v>229</v>
      </c>
      <c r="E376" s="200" t="s">
        <v>44</v>
      </c>
      <c r="F376" s="201" t="s">
        <v>320</v>
      </c>
      <c r="G376" s="198"/>
      <c r="H376" s="200" t="s">
        <v>44</v>
      </c>
      <c r="I376" s="202"/>
      <c r="J376" s="198"/>
      <c r="K376" s="198"/>
      <c r="L376" s="203"/>
      <c r="M376" s="204"/>
      <c r="N376" s="205"/>
      <c r="O376" s="205"/>
      <c r="P376" s="205"/>
      <c r="Q376" s="205"/>
      <c r="R376" s="205"/>
      <c r="S376" s="205"/>
      <c r="T376" s="206"/>
      <c r="AT376" s="207" t="s">
        <v>229</v>
      </c>
      <c r="AU376" s="207" t="s">
        <v>21</v>
      </c>
      <c r="AV376" s="13" t="s">
        <v>89</v>
      </c>
      <c r="AW376" s="13" t="s">
        <v>42</v>
      </c>
      <c r="AX376" s="13" t="s">
        <v>82</v>
      </c>
      <c r="AY376" s="207" t="s">
        <v>221</v>
      </c>
    </row>
    <row r="377" spans="1:65" s="13" customFormat="1">
      <c r="B377" s="197"/>
      <c r="C377" s="198"/>
      <c r="D377" s="199" t="s">
        <v>229</v>
      </c>
      <c r="E377" s="200" t="s">
        <v>44</v>
      </c>
      <c r="F377" s="201" t="s">
        <v>321</v>
      </c>
      <c r="G377" s="198"/>
      <c r="H377" s="200" t="s">
        <v>44</v>
      </c>
      <c r="I377" s="202"/>
      <c r="J377" s="198"/>
      <c r="K377" s="198"/>
      <c r="L377" s="203"/>
      <c r="M377" s="204"/>
      <c r="N377" s="205"/>
      <c r="O377" s="205"/>
      <c r="P377" s="205"/>
      <c r="Q377" s="205"/>
      <c r="R377" s="205"/>
      <c r="S377" s="205"/>
      <c r="T377" s="206"/>
      <c r="AT377" s="207" t="s">
        <v>229</v>
      </c>
      <c r="AU377" s="207" t="s">
        <v>21</v>
      </c>
      <c r="AV377" s="13" t="s">
        <v>89</v>
      </c>
      <c r="AW377" s="13" t="s">
        <v>42</v>
      </c>
      <c r="AX377" s="13" t="s">
        <v>82</v>
      </c>
      <c r="AY377" s="207" t="s">
        <v>221</v>
      </c>
    </row>
    <row r="378" spans="1:65" s="14" customFormat="1">
      <c r="B378" s="208"/>
      <c r="C378" s="209"/>
      <c r="D378" s="199" t="s">
        <v>229</v>
      </c>
      <c r="E378" s="210" t="s">
        <v>44</v>
      </c>
      <c r="F378" s="211" t="s">
        <v>322</v>
      </c>
      <c r="G378" s="209"/>
      <c r="H378" s="212">
        <v>311.5</v>
      </c>
      <c r="I378" s="213"/>
      <c r="J378" s="209"/>
      <c r="K378" s="209"/>
      <c r="L378" s="214"/>
      <c r="M378" s="215"/>
      <c r="N378" s="216"/>
      <c r="O378" s="216"/>
      <c r="P378" s="216"/>
      <c r="Q378" s="216"/>
      <c r="R378" s="216"/>
      <c r="S378" s="216"/>
      <c r="T378" s="217"/>
      <c r="AT378" s="218" t="s">
        <v>229</v>
      </c>
      <c r="AU378" s="218" t="s">
        <v>21</v>
      </c>
      <c r="AV378" s="14" t="s">
        <v>21</v>
      </c>
      <c r="AW378" s="14" t="s">
        <v>42</v>
      </c>
      <c r="AX378" s="14" t="s">
        <v>82</v>
      </c>
      <c r="AY378" s="218" t="s">
        <v>221</v>
      </c>
    </row>
    <row r="379" spans="1:65" s="15" customFormat="1">
      <c r="B379" s="219"/>
      <c r="C379" s="220"/>
      <c r="D379" s="199" t="s">
        <v>229</v>
      </c>
      <c r="E379" s="221" t="s">
        <v>44</v>
      </c>
      <c r="F379" s="222" t="s">
        <v>232</v>
      </c>
      <c r="G379" s="220"/>
      <c r="H379" s="223">
        <v>311.5</v>
      </c>
      <c r="I379" s="224"/>
      <c r="J379" s="220"/>
      <c r="K379" s="220"/>
      <c r="L379" s="225"/>
      <c r="M379" s="226"/>
      <c r="N379" s="227"/>
      <c r="O379" s="227"/>
      <c r="P379" s="227"/>
      <c r="Q379" s="227"/>
      <c r="R379" s="227"/>
      <c r="S379" s="227"/>
      <c r="T379" s="228"/>
      <c r="AT379" s="229" t="s">
        <v>229</v>
      </c>
      <c r="AU379" s="229" t="s">
        <v>21</v>
      </c>
      <c r="AV379" s="15" t="s">
        <v>227</v>
      </c>
      <c r="AW379" s="15" t="s">
        <v>42</v>
      </c>
      <c r="AX379" s="15" t="s">
        <v>89</v>
      </c>
      <c r="AY379" s="229" t="s">
        <v>221</v>
      </c>
    </row>
    <row r="380" spans="1:65" s="12" customFormat="1" ht="22.9" customHeight="1">
      <c r="B380" s="168"/>
      <c r="C380" s="169"/>
      <c r="D380" s="170" t="s">
        <v>81</v>
      </c>
      <c r="E380" s="182" t="s">
        <v>123</v>
      </c>
      <c r="F380" s="182" t="s">
        <v>491</v>
      </c>
      <c r="G380" s="169"/>
      <c r="H380" s="169"/>
      <c r="I380" s="172"/>
      <c r="J380" s="183">
        <f>BK380</f>
        <v>0</v>
      </c>
      <c r="K380" s="169"/>
      <c r="L380" s="174"/>
      <c r="M380" s="175"/>
      <c r="N380" s="176"/>
      <c r="O380" s="176"/>
      <c r="P380" s="177">
        <f>SUM(P381:P389)</f>
        <v>0</v>
      </c>
      <c r="Q380" s="176"/>
      <c r="R380" s="177">
        <f>SUM(R381:R389)</f>
        <v>8.7861688200000003</v>
      </c>
      <c r="S380" s="176"/>
      <c r="T380" s="178">
        <f>SUM(T381:T389)</f>
        <v>0</v>
      </c>
      <c r="AR380" s="179" t="s">
        <v>89</v>
      </c>
      <c r="AT380" s="180" t="s">
        <v>81</v>
      </c>
      <c r="AU380" s="180" t="s">
        <v>89</v>
      </c>
      <c r="AY380" s="179" t="s">
        <v>221</v>
      </c>
      <c r="BK380" s="181">
        <f>SUM(BK381:BK389)</f>
        <v>0</v>
      </c>
    </row>
    <row r="381" spans="1:65" s="2" customFormat="1" ht="14.45" customHeight="1">
      <c r="A381" s="37"/>
      <c r="B381" s="38"/>
      <c r="C381" s="184" t="s">
        <v>492</v>
      </c>
      <c r="D381" s="184" t="s">
        <v>223</v>
      </c>
      <c r="E381" s="185" t="s">
        <v>493</v>
      </c>
      <c r="F381" s="186" t="s">
        <v>494</v>
      </c>
      <c r="G381" s="187" t="s">
        <v>121</v>
      </c>
      <c r="H381" s="188">
        <v>35.97</v>
      </c>
      <c r="I381" s="189"/>
      <c r="J381" s="190">
        <f>ROUND(I381*H381,2)</f>
        <v>0</v>
      </c>
      <c r="K381" s="186" t="s">
        <v>226</v>
      </c>
      <c r="L381" s="42"/>
      <c r="M381" s="191" t="s">
        <v>44</v>
      </c>
      <c r="N381" s="192" t="s">
        <v>53</v>
      </c>
      <c r="O381" s="67"/>
      <c r="P381" s="193">
        <f>O381*H381</f>
        <v>0</v>
      </c>
      <c r="Q381" s="193">
        <v>0.131166</v>
      </c>
      <c r="R381" s="193">
        <f>Q381*H381</f>
        <v>4.7180410200000003</v>
      </c>
      <c r="S381" s="193">
        <v>0</v>
      </c>
      <c r="T381" s="194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95" t="s">
        <v>227</v>
      </c>
      <c r="AT381" s="195" t="s">
        <v>223</v>
      </c>
      <c r="AU381" s="195" t="s">
        <v>21</v>
      </c>
      <c r="AY381" s="19" t="s">
        <v>221</v>
      </c>
      <c r="BE381" s="196">
        <f>IF(N381="základní",J381,0)</f>
        <v>0</v>
      </c>
      <c r="BF381" s="196">
        <f>IF(N381="snížená",J381,0)</f>
        <v>0</v>
      </c>
      <c r="BG381" s="196">
        <f>IF(N381="zákl. přenesená",J381,0)</f>
        <v>0</v>
      </c>
      <c r="BH381" s="196">
        <f>IF(N381="sníž. přenesená",J381,0)</f>
        <v>0</v>
      </c>
      <c r="BI381" s="196">
        <f>IF(N381="nulová",J381,0)</f>
        <v>0</v>
      </c>
      <c r="BJ381" s="19" t="s">
        <v>89</v>
      </c>
      <c r="BK381" s="196">
        <f>ROUND(I381*H381,2)</f>
        <v>0</v>
      </c>
      <c r="BL381" s="19" t="s">
        <v>227</v>
      </c>
      <c r="BM381" s="195" t="s">
        <v>495</v>
      </c>
    </row>
    <row r="382" spans="1:65" s="2" customFormat="1" ht="19.5">
      <c r="A382" s="37"/>
      <c r="B382" s="38"/>
      <c r="C382" s="39"/>
      <c r="D382" s="199" t="s">
        <v>288</v>
      </c>
      <c r="E382" s="39"/>
      <c r="F382" s="241" t="s">
        <v>496</v>
      </c>
      <c r="G382" s="39"/>
      <c r="H382" s="39"/>
      <c r="I382" s="242"/>
      <c r="J382" s="39"/>
      <c r="K382" s="39"/>
      <c r="L382" s="42"/>
      <c r="M382" s="243"/>
      <c r="N382" s="244"/>
      <c r="O382" s="67"/>
      <c r="P382" s="67"/>
      <c r="Q382" s="67"/>
      <c r="R382" s="67"/>
      <c r="S382" s="67"/>
      <c r="T382" s="68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9" t="s">
        <v>288</v>
      </c>
      <c r="AU382" s="19" t="s">
        <v>21</v>
      </c>
    </row>
    <row r="383" spans="1:65" s="13" customFormat="1">
      <c r="B383" s="197"/>
      <c r="C383" s="198"/>
      <c r="D383" s="199" t="s">
        <v>229</v>
      </c>
      <c r="E383" s="200" t="s">
        <v>44</v>
      </c>
      <c r="F383" s="201" t="s">
        <v>381</v>
      </c>
      <c r="G383" s="198"/>
      <c r="H383" s="200" t="s">
        <v>44</v>
      </c>
      <c r="I383" s="202"/>
      <c r="J383" s="198"/>
      <c r="K383" s="198"/>
      <c r="L383" s="203"/>
      <c r="M383" s="204"/>
      <c r="N383" s="205"/>
      <c r="O383" s="205"/>
      <c r="P383" s="205"/>
      <c r="Q383" s="205"/>
      <c r="R383" s="205"/>
      <c r="S383" s="205"/>
      <c r="T383" s="206"/>
      <c r="AT383" s="207" t="s">
        <v>229</v>
      </c>
      <c r="AU383" s="207" t="s">
        <v>21</v>
      </c>
      <c r="AV383" s="13" t="s">
        <v>89</v>
      </c>
      <c r="AW383" s="13" t="s">
        <v>42</v>
      </c>
      <c r="AX383" s="13" t="s">
        <v>82</v>
      </c>
      <c r="AY383" s="207" t="s">
        <v>221</v>
      </c>
    </row>
    <row r="384" spans="1:65" s="14" customFormat="1">
      <c r="B384" s="208"/>
      <c r="C384" s="209"/>
      <c r="D384" s="199" t="s">
        <v>229</v>
      </c>
      <c r="E384" s="210" t="s">
        <v>44</v>
      </c>
      <c r="F384" s="211" t="s">
        <v>497</v>
      </c>
      <c r="G384" s="209"/>
      <c r="H384" s="212">
        <v>35.97</v>
      </c>
      <c r="I384" s="213"/>
      <c r="J384" s="209"/>
      <c r="K384" s="209"/>
      <c r="L384" s="214"/>
      <c r="M384" s="215"/>
      <c r="N384" s="216"/>
      <c r="O384" s="216"/>
      <c r="P384" s="216"/>
      <c r="Q384" s="216"/>
      <c r="R384" s="216"/>
      <c r="S384" s="216"/>
      <c r="T384" s="217"/>
      <c r="AT384" s="218" t="s">
        <v>229</v>
      </c>
      <c r="AU384" s="218" t="s">
        <v>21</v>
      </c>
      <c r="AV384" s="14" t="s">
        <v>21</v>
      </c>
      <c r="AW384" s="14" t="s">
        <v>42</v>
      </c>
      <c r="AX384" s="14" t="s">
        <v>82</v>
      </c>
      <c r="AY384" s="218" t="s">
        <v>221</v>
      </c>
    </row>
    <row r="385" spans="1:65" s="15" customFormat="1">
      <c r="B385" s="219"/>
      <c r="C385" s="220"/>
      <c r="D385" s="199" t="s">
        <v>229</v>
      </c>
      <c r="E385" s="221" t="s">
        <v>44</v>
      </c>
      <c r="F385" s="222" t="s">
        <v>232</v>
      </c>
      <c r="G385" s="220"/>
      <c r="H385" s="223">
        <v>35.97</v>
      </c>
      <c r="I385" s="224"/>
      <c r="J385" s="220"/>
      <c r="K385" s="220"/>
      <c r="L385" s="225"/>
      <c r="M385" s="226"/>
      <c r="N385" s="227"/>
      <c r="O385" s="227"/>
      <c r="P385" s="227"/>
      <c r="Q385" s="227"/>
      <c r="R385" s="227"/>
      <c r="S385" s="227"/>
      <c r="T385" s="228"/>
      <c r="AT385" s="229" t="s">
        <v>229</v>
      </c>
      <c r="AU385" s="229" t="s">
        <v>21</v>
      </c>
      <c r="AV385" s="15" t="s">
        <v>227</v>
      </c>
      <c r="AW385" s="15" t="s">
        <v>42</v>
      </c>
      <c r="AX385" s="15" t="s">
        <v>89</v>
      </c>
      <c r="AY385" s="229" t="s">
        <v>221</v>
      </c>
    </row>
    <row r="386" spans="1:65" s="2" customFormat="1" ht="14.45" customHeight="1">
      <c r="A386" s="37"/>
      <c r="B386" s="38"/>
      <c r="C386" s="245" t="s">
        <v>498</v>
      </c>
      <c r="D386" s="245" t="s">
        <v>447</v>
      </c>
      <c r="E386" s="246" t="s">
        <v>499</v>
      </c>
      <c r="F386" s="247" t="s">
        <v>500</v>
      </c>
      <c r="G386" s="248" t="s">
        <v>501</v>
      </c>
      <c r="H386" s="249">
        <v>205.46100000000001</v>
      </c>
      <c r="I386" s="250"/>
      <c r="J386" s="251">
        <f>ROUND(I386*H386,2)</f>
        <v>0</v>
      </c>
      <c r="K386" s="247" t="s">
        <v>44</v>
      </c>
      <c r="L386" s="252"/>
      <c r="M386" s="253" t="s">
        <v>44</v>
      </c>
      <c r="N386" s="254" t="s">
        <v>53</v>
      </c>
      <c r="O386" s="67"/>
      <c r="P386" s="193">
        <f>O386*H386</f>
        <v>0</v>
      </c>
      <c r="Q386" s="193">
        <v>1.9800000000000002E-2</v>
      </c>
      <c r="R386" s="193">
        <f>Q386*H386</f>
        <v>4.068127800000001</v>
      </c>
      <c r="S386" s="193">
        <v>0</v>
      </c>
      <c r="T386" s="194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95" t="s">
        <v>267</v>
      </c>
      <c r="AT386" s="195" t="s">
        <v>447</v>
      </c>
      <c r="AU386" s="195" t="s">
        <v>21</v>
      </c>
      <c r="AY386" s="19" t="s">
        <v>221</v>
      </c>
      <c r="BE386" s="196">
        <f>IF(N386="základní",J386,0)</f>
        <v>0</v>
      </c>
      <c r="BF386" s="196">
        <f>IF(N386="snížená",J386,0)</f>
        <v>0</v>
      </c>
      <c r="BG386" s="196">
        <f>IF(N386="zákl. přenesená",J386,0)</f>
        <v>0</v>
      </c>
      <c r="BH386" s="196">
        <f>IF(N386="sníž. přenesená",J386,0)</f>
        <v>0</v>
      </c>
      <c r="BI386" s="196">
        <f>IF(N386="nulová",J386,0)</f>
        <v>0</v>
      </c>
      <c r="BJ386" s="19" t="s">
        <v>89</v>
      </c>
      <c r="BK386" s="196">
        <f>ROUND(I386*H386,2)</f>
        <v>0</v>
      </c>
      <c r="BL386" s="19" t="s">
        <v>227</v>
      </c>
      <c r="BM386" s="195" t="s">
        <v>502</v>
      </c>
    </row>
    <row r="387" spans="1:65" s="13" customFormat="1">
      <c r="B387" s="197"/>
      <c r="C387" s="198"/>
      <c r="D387" s="199" t="s">
        <v>229</v>
      </c>
      <c r="E387" s="200" t="s">
        <v>44</v>
      </c>
      <c r="F387" s="201" t="s">
        <v>503</v>
      </c>
      <c r="G387" s="198"/>
      <c r="H387" s="200" t="s">
        <v>44</v>
      </c>
      <c r="I387" s="202"/>
      <c r="J387" s="198"/>
      <c r="K387" s="198"/>
      <c r="L387" s="203"/>
      <c r="M387" s="204"/>
      <c r="N387" s="205"/>
      <c r="O387" s="205"/>
      <c r="P387" s="205"/>
      <c r="Q387" s="205"/>
      <c r="R387" s="205"/>
      <c r="S387" s="205"/>
      <c r="T387" s="206"/>
      <c r="AT387" s="207" t="s">
        <v>229</v>
      </c>
      <c r="AU387" s="207" t="s">
        <v>21</v>
      </c>
      <c r="AV387" s="13" t="s">
        <v>89</v>
      </c>
      <c r="AW387" s="13" t="s">
        <v>42</v>
      </c>
      <c r="AX387" s="13" t="s">
        <v>82</v>
      </c>
      <c r="AY387" s="207" t="s">
        <v>221</v>
      </c>
    </row>
    <row r="388" spans="1:65" s="14" customFormat="1">
      <c r="B388" s="208"/>
      <c r="C388" s="209"/>
      <c r="D388" s="199" t="s">
        <v>229</v>
      </c>
      <c r="E388" s="210" t="s">
        <v>44</v>
      </c>
      <c r="F388" s="211" t="s">
        <v>504</v>
      </c>
      <c r="G388" s="209"/>
      <c r="H388" s="212">
        <v>201.43199999999999</v>
      </c>
      <c r="I388" s="213"/>
      <c r="J388" s="209"/>
      <c r="K388" s="209"/>
      <c r="L388" s="214"/>
      <c r="M388" s="215"/>
      <c r="N388" s="216"/>
      <c r="O388" s="216"/>
      <c r="P388" s="216"/>
      <c r="Q388" s="216"/>
      <c r="R388" s="216"/>
      <c r="S388" s="216"/>
      <c r="T388" s="217"/>
      <c r="AT388" s="218" t="s">
        <v>229</v>
      </c>
      <c r="AU388" s="218" t="s">
        <v>21</v>
      </c>
      <c r="AV388" s="14" t="s">
        <v>21</v>
      </c>
      <c r="AW388" s="14" t="s">
        <v>42</v>
      </c>
      <c r="AX388" s="14" t="s">
        <v>89</v>
      </c>
      <c r="AY388" s="218" t="s">
        <v>221</v>
      </c>
    </row>
    <row r="389" spans="1:65" s="14" customFormat="1">
      <c r="B389" s="208"/>
      <c r="C389" s="209"/>
      <c r="D389" s="199" t="s">
        <v>229</v>
      </c>
      <c r="E389" s="209"/>
      <c r="F389" s="211" t="s">
        <v>505</v>
      </c>
      <c r="G389" s="209"/>
      <c r="H389" s="212">
        <v>205.46100000000001</v>
      </c>
      <c r="I389" s="213"/>
      <c r="J389" s="209"/>
      <c r="K389" s="209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229</v>
      </c>
      <c r="AU389" s="218" t="s">
        <v>21</v>
      </c>
      <c r="AV389" s="14" t="s">
        <v>21</v>
      </c>
      <c r="AW389" s="14" t="s">
        <v>4</v>
      </c>
      <c r="AX389" s="14" t="s">
        <v>89</v>
      </c>
      <c r="AY389" s="218" t="s">
        <v>221</v>
      </c>
    </row>
    <row r="390" spans="1:65" s="12" customFormat="1" ht="22.9" customHeight="1">
      <c r="B390" s="168"/>
      <c r="C390" s="169"/>
      <c r="D390" s="170" t="s">
        <v>81</v>
      </c>
      <c r="E390" s="182" t="s">
        <v>249</v>
      </c>
      <c r="F390" s="182" t="s">
        <v>506</v>
      </c>
      <c r="G390" s="169"/>
      <c r="H390" s="169"/>
      <c r="I390" s="172"/>
      <c r="J390" s="183">
        <f>BK390</f>
        <v>0</v>
      </c>
      <c r="K390" s="169"/>
      <c r="L390" s="174"/>
      <c r="M390" s="175"/>
      <c r="N390" s="176"/>
      <c r="O390" s="176"/>
      <c r="P390" s="177">
        <f>SUM(P391:P546)</f>
        <v>0</v>
      </c>
      <c r="Q390" s="176"/>
      <c r="R390" s="177">
        <f>SUM(R391:R546)</f>
        <v>173.2312</v>
      </c>
      <c r="S390" s="176"/>
      <c r="T390" s="178">
        <f>SUM(T391:T546)</f>
        <v>0</v>
      </c>
      <c r="AR390" s="179" t="s">
        <v>89</v>
      </c>
      <c r="AT390" s="180" t="s">
        <v>81</v>
      </c>
      <c r="AU390" s="180" t="s">
        <v>89</v>
      </c>
      <c r="AY390" s="179" t="s">
        <v>221</v>
      </c>
      <c r="BK390" s="181">
        <f>SUM(BK391:BK546)</f>
        <v>0</v>
      </c>
    </row>
    <row r="391" spans="1:65" s="2" customFormat="1" ht="14.45" customHeight="1">
      <c r="A391" s="37"/>
      <c r="B391" s="38"/>
      <c r="C391" s="184" t="s">
        <v>507</v>
      </c>
      <c r="D391" s="184" t="s">
        <v>223</v>
      </c>
      <c r="E391" s="185" t="s">
        <v>508</v>
      </c>
      <c r="F391" s="186" t="s">
        <v>509</v>
      </c>
      <c r="G391" s="187" t="s">
        <v>133</v>
      </c>
      <c r="H391" s="188">
        <v>8.3000000000000007</v>
      </c>
      <c r="I391" s="189"/>
      <c r="J391" s="190">
        <f>ROUND(I391*H391,2)</f>
        <v>0</v>
      </c>
      <c r="K391" s="186" t="s">
        <v>226</v>
      </c>
      <c r="L391" s="42"/>
      <c r="M391" s="191" t="s">
        <v>44</v>
      </c>
      <c r="N391" s="192" t="s">
        <v>53</v>
      </c>
      <c r="O391" s="67"/>
      <c r="P391" s="193">
        <f>O391*H391</f>
        <v>0</v>
      </c>
      <c r="Q391" s="193">
        <v>0</v>
      </c>
      <c r="R391" s="193">
        <f>Q391*H391</f>
        <v>0</v>
      </c>
      <c r="S391" s="193">
        <v>0</v>
      </c>
      <c r="T391" s="194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95" t="s">
        <v>227</v>
      </c>
      <c r="AT391" s="195" t="s">
        <v>223</v>
      </c>
      <c r="AU391" s="195" t="s">
        <v>21</v>
      </c>
      <c r="AY391" s="19" t="s">
        <v>221</v>
      </c>
      <c r="BE391" s="196">
        <f>IF(N391="základní",J391,0)</f>
        <v>0</v>
      </c>
      <c r="BF391" s="196">
        <f>IF(N391="snížená",J391,0)</f>
        <v>0</v>
      </c>
      <c r="BG391" s="196">
        <f>IF(N391="zákl. přenesená",J391,0)</f>
        <v>0</v>
      </c>
      <c r="BH391" s="196">
        <f>IF(N391="sníž. přenesená",J391,0)</f>
        <v>0</v>
      </c>
      <c r="BI391" s="196">
        <f>IF(N391="nulová",J391,0)</f>
        <v>0</v>
      </c>
      <c r="BJ391" s="19" t="s">
        <v>89</v>
      </c>
      <c r="BK391" s="196">
        <f>ROUND(I391*H391,2)</f>
        <v>0</v>
      </c>
      <c r="BL391" s="19" t="s">
        <v>227</v>
      </c>
      <c r="BM391" s="195" t="s">
        <v>510</v>
      </c>
    </row>
    <row r="392" spans="1:65" s="13" customFormat="1">
      <c r="B392" s="197"/>
      <c r="C392" s="198"/>
      <c r="D392" s="199" t="s">
        <v>229</v>
      </c>
      <c r="E392" s="200" t="s">
        <v>44</v>
      </c>
      <c r="F392" s="201" t="s">
        <v>230</v>
      </c>
      <c r="G392" s="198"/>
      <c r="H392" s="200" t="s">
        <v>44</v>
      </c>
      <c r="I392" s="202"/>
      <c r="J392" s="198"/>
      <c r="K392" s="198"/>
      <c r="L392" s="203"/>
      <c r="M392" s="204"/>
      <c r="N392" s="205"/>
      <c r="O392" s="205"/>
      <c r="P392" s="205"/>
      <c r="Q392" s="205"/>
      <c r="R392" s="205"/>
      <c r="S392" s="205"/>
      <c r="T392" s="206"/>
      <c r="AT392" s="207" t="s">
        <v>229</v>
      </c>
      <c r="AU392" s="207" t="s">
        <v>21</v>
      </c>
      <c r="AV392" s="13" t="s">
        <v>89</v>
      </c>
      <c r="AW392" s="13" t="s">
        <v>42</v>
      </c>
      <c r="AX392" s="13" t="s">
        <v>82</v>
      </c>
      <c r="AY392" s="207" t="s">
        <v>221</v>
      </c>
    </row>
    <row r="393" spans="1:65" s="13" customFormat="1">
      <c r="B393" s="197"/>
      <c r="C393" s="198"/>
      <c r="D393" s="199" t="s">
        <v>229</v>
      </c>
      <c r="E393" s="200" t="s">
        <v>44</v>
      </c>
      <c r="F393" s="201" t="s">
        <v>319</v>
      </c>
      <c r="G393" s="198"/>
      <c r="H393" s="200" t="s">
        <v>44</v>
      </c>
      <c r="I393" s="202"/>
      <c r="J393" s="198"/>
      <c r="K393" s="198"/>
      <c r="L393" s="203"/>
      <c r="M393" s="204"/>
      <c r="N393" s="205"/>
      <c r="O393" s="205"/>
      <c r="P393" s="205"/>
      <c r="Q393" s="205"/>
      <c r="R393" s="205"/>
      <c r="S393" s="205"/>
      <c r="T393" s="206"/>
      <c r="AT393" s="207" t="s">
        <v>229</v>
      </c>
      <c r="AU393" s="207" t="s">
        <v>21</v>
      </c>
      <c r="AV393" s="13" t="s">
        <v>89</v>
      </c>
      <c r="AW393" s="13" t="s">
        <v>42</v>
      </c>
      <c r="AX393" s="13" t="s">
        <v>82</v>
      </c>
      <c r="AY393" s="207" t="s">
        <v>221</v>
      </c>
    </row>
    <row r="394" spans="1:65" s="14" customFormat="1">
      <c r="B394" s="208"/>
      <c r="C394" s="209"/>
      <c r="D394" s="199" t="s">
        <v>229</v>
      </c>
      <c r="E394" s="210" t="s">
        <v>44</v>
      </c>
      <c r="F394" s="211" t="s">
        <v>146</v>
      </c>
      <c r="G394" s="209"/>
      <c r="H394" s="212">
        <v>8.3000000000000007</v>
      </c>
      <c r="I394" s="213"/>
      <c r="J394" s="209"/>
      <c r="K394" s="209"/>
      <c r="L394" s="214"/>
      <c r="M394" s="215"/>
      <c r="N394" s="216"/>
      <c r="O394" s="216"/>
      <c r="P394" s="216"/>
      <c r="Q394" s="216"/>
      <c r="R394" s="216"/>
      <c r="S394" s="216"/>
      <c r="T394" s="217"/>
      <c r="AT394" s="218" t="s">
        <v>229</v>
      </c>
      <c r="AU394" s="218" t="s">
        <v>21</v>
      </c>
      <c r="AV394" s="14" t="s">
        <v>21</v>
      </c>
      <c r="AW394" s="14" t="s">
        <v>42</v>
      </c>
      <c r="AX394" s="14" t="s">
        <v>82</v>
      </c>
      <c r="AY394" s="218" t="s">
        <v>221</v>
      </c>
    </row>
    <row r="395" spans="1:65" s="16" customFormat="1">
      <c r="B395" s="230"/>
      <c r="C395" s="231"/>
      <c r="D395" s="199" t="s">
        <v>229</v>
      </c>
      <c r="E395" s="232" t="s">
        <v>44</v>
      </c>
      <c r="F395" s="233" t="s">
        <v>511</v>
      </c>
      <c r="G395" s="231"/>
      <c r="H395" s="234">
        <v>8.3000000000000007</v>
      </c>
      <c r="I395" s="235"/>
      <c r="J395" s="231"/>
      <c r="K395" s="231"/>
      <c r="L395" s="236"/>
      <c r="M395" s="237"/>
      <c r="N395" s="238"/>
      <c r="O395" s="238"/>
      <c r="P395" s="238"/>
      <c r="Q395" s="238"/>
      <c r="R395" s="238"/>
      <c r="S395" s="238"/>
      <c r="T395" s="239"/>
      <c r="AT395" s="240" t="s">
        <v>229</v>
      </c>
      <c r="AU395" s="240" t="s">
        <v>21</v>
      </c>
      <c r="AV395" s="16" t="s">
        <v>123</v>
      </c>
      <c r="AW395" s="16" t="s">
        <v>42</v>
      </c>
      <c r="AX395" s="16" t="s">
        <v>82</v>
      </c>
      <c r="AY395" s="240" t="s">
        <v>221</v>
      </c>
    </row>
    <row r="396" spans="1:65" s="15" customFormat="1">
      <c r="B396" s="219"/>
      <c r="C396" s="220"/>
      <c r="D396" s="199" t="s">
        <v>229</v>
      </c>
      <c r="E396" s="221" t="s">
        <v>44</v>
      </c>
      <c r="F396" s="222" t="s">
        <v>232</v>
      </c>
      <c r="G396" s="220"/>
      <c r="H396" s="223">
        <v>8.3000000000000007</v>
      </c>
      <c r="I396" s="224"/>
      <c r="J396" s="220"/>
      <c r="K396" s="220"/>
      <c r="L396" s="225"/>
      <c r="M396" s="226"/>
      <c r="N396" s="227"/>
      <c r="O396" s="227"/>
      <c r="P396" s="227"/>
      <c r="Q396" s="227"/>
      <c r="R396" s="227"/>
      <c r="S396" s="227"/>
      <c r="T396" s="228"/>
      <c r="AT396" s="229" t="s">
        <v>229</v>
      </c>
      <c r="AU396" s="229" t="s">
        <v>21</v>
      </c>
      <c r="AV396" s="15" t="s">
        <v>227</v>
      </c>
      <c r="AW396" s="15" t="s">
        <v>42</v>
      </c>
      <c r="AX396" s="15" t="s">
        <v>89</v>
      </c>
      <c r="AY396" s="229" t="s">
        <v>221</v>
      </c>
    </row>
    <row r="397" spans="1:65" s="2" customFormat="1" ht="14.45" customHeight="1">
      <c r="A397" s="37"/>
      <c r="B397" s="38"/>
      <c r="C397" s="184" t="s">
        <v>512</v>
      </c>
      <c r="D397" s="184" t="s">
        <v>223</v>
      </c>
      <c r="E397" s="185" t="s">
        <v>513</v>
      </c>
      <c r="F397" s="186" t="s">
        <v>514</v>
      </c>
      <c r="G397" s="187" t="s">
        <v>133</v>
      </c>
      <c r="H397" s="188">
        <v>722.88499999999999</v>
      </c>
      <c r="I397" s="189"/>
      <c r="J397" s="190">
        <f>ROUND(I397*H397,2)</f>
        <v>0</v>
      </c>
      <c r="K397" s="186" t="s">
        <v>226</v>
      </c>
      <c r="L397" s="42"/>
      <c r="M397" s="191" t="s">
        <v>44</v>
      </c>
      <c r="N397" s="192" t="s">
        <v>53</v>
      </c>
      <c r="O397" s="67"/>
      <c r="P397" s="193">
        <f>O397*H397</f>
        <v>0</v>
      </c>
      <c r="Q397" s="193">
        <v>0</v>
      </c>
      <c r="R397" s="193">
        <f>Q397*H397</f>
        <v>0</v>
      </c>
      <c r="S397" s="193">
        <v>0</v>
      </c>
      <c r="T397" s="194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5" t="s">
        <v>227</v>
      </c>
      <c r="AT397" s="195" t="s">
        <v>223</v>
      </c>
      <c r="AU397" s="195" t="s">
        <v>21</v>
      </c>
      <c r="AY397" s="19" t="s">
        <v>221</v>
      </c>
      <c r="BE397" s="196">
        <f>IF(N397="základní",J397,0)</f>
        <v>0</v>
      </c>
      <c r="BF397" s="196">
        <f>IF(N397="snížená",J397,0)</f>
        <v>0</v>
      </c>
      <c r="BG397" s="196">
        <f>IF(N397="zákl. přenesená",J397,0)</f>
        <v>0</v>
      </c>
      <c r="BH397" s="196">
        <f>IF(N397="sníž. přenesená",J397,0)</f>
        <v>0</v>
      </c>
      <c r="BI397" s="196">
        <f>IF(N397="nulová",J397,0)</f>
        <v>0</v>
      </c>
      <c r="BJ397" s="19" t="s">
        <v>89</v>
      </c>
      <c r="BK397" s="196">
        <f>ROUND(I397*H397,2)</f>
        <v>0</v>
      </c>
      <c r="BL397" s="19" t="s">
        <v>227</v>
      </c>
      <c r="BM397" s="195" t="s">
        <v>515</v>
      </c>
    </row>
    <row r="398" spans="1:65" s="13" customFormat="1">
      <c r="B398" s="197"/>
      <c r="C398" s="198"/>
      <c r="D398" s="199" t="s">
        <v>229</v>
      </c>
      <c r="E398" s="200" t="s">
        <v>44</v>
      </c>
      <c r="F398" s="201" t="s">
        <v>230</v>
      </c>
      <c r="G398" s="198"/>
      <c r="H398" s="200" t="s">
        <v>44</v>
      </c>
      <c r="I398" s="202"/>
      <c r="J398" s="198"/>
      <c r="K398" s="198"/>
      <c r="L398" s="203"/>
      <c r="M398" s="204"/>
      <c r="N398" s="205"/>
      <c r="O398" s="205"/>
      <c r="P398" s="205"/>
      <c r="Q398" s="205"/>
      <c r="R398" s="205"/>
      <c r="S398" s="205"/>
      <c r="T398" s="206"/>
      <c r="AT398" s="207" t="s">
        <v>229</v>
      </c>
      <c r="AU398" s="207" t="s">
        <v>21</v>
      </c>
      <c r="AV398" s="13" t="s">
        <v>89</v>
      </c>
      <c r="AW398" s="13" t="s">
        <v>42</v>
      </c>
      <c r="AX398" s="13" t="s">
        <v>82</v>
      </c>
      <c r="AY398" s="207" t="s">
        <v>221</v>
      </c>
    </row>
    <row r="399" spans="1:65" s="13" customFormat="1">
      <c r="B399" s="197"/>
      <c r="C399" s="198"/>
      <c r="D399" s="199" t="s">
        <v>229</v>
      </c>
      <c r="E399" s="200" t="s">
        <v>44</v>
      </c>
      <c r="F399" s="201" t="s">
        <v>319</v>
      </c>
      <c r="G399" s="198"/>
      <c r="H399" s="200" t="s">
        <v>44</v>
      </c>
      <c r="I399" s="202"/>
      <c r="J399" s="198"/>
      <c r="K399" s="198"/>
      <c r="L399" s="203"/>
      <c r="M399" s="204"/>
      <c r="N399" s="205"/>
      <c r="O399" s="205"/>
      <c r="P399" s="205"/>
      <c r="Q399" s="205"/>
      <c r="R399" s="205"/>
      <c r="S399" s="205"/>
      <c r="T399" s="206"/>
      <c r="AT399" s="207" t="s">
        <v>229</v>
      </c>
      <c r="AU399" s="207" t="s">
        <v>21</v>
      </c>
      <c r="AV399" s="13" t="s">
        <v>89</v>
      </c>
      <c r="AW399" s="13" t="s">
        <v>42</v>
      </c>
      <c r="AX399" s="13" t="s">
        <v>82</v>
      </c>
      <c r="AY399" s="207" t="s">
        <v>221</v>
      </c>
    </row>
    <row r="400" spans="1:65" s="14" customFormat="1">
      <c r="B400" s="208"/>
      <c r="C400" s="209"/>
      <c r="D400" s="199" t="s">
        <v>229</v>
      </c>
      <c r="E400" s="210" t="s">
        <v>44</v>
      </c>
      <c r="F400" s="211" t="s">
        <v>154</v>
      </c>
      <c r="G400" s="209"/>
      <c r="H400" s="212">
        <v>141</v>
      </c>
      <c r="I400" s="213"/>
      <c r="J400" s="209"/>
      <c r="K400" s="209"/>
      <c r="L400" s="214"/>
      <c r="M400" s="215"/>
      <c r="N400" s="216"/>
      <c r="O400" s="216"/>
      <c r="P400" s="216"/>
      <c r="Q400" s="216"/>
      <c r="R400" s="216"/>
      <c r="S400" s="216"/>
      <c r="T400" s="217"/>
      <c r="AT400" s="218" t="s">
        <v>229</v>
      </c>
      <c r="AU400" s="218" t="s">
        <v>21</v>
      </c>
      <c r="AV400" s="14" t="s">
        <v>21</v>
      </c>
      <c r="AW400" s="14" t="s">
        <v>42</v>
      </c>
      <c r="AX400" s="14" t="s">
        <v>82</v>
      </c>
      <c r="AY400" s="218" t="s">
        <v>221</v>
      </c>
    </row>
    <row r="401" spans="1:65" s="14" customFormat="1">
      <c r="B401" s="208"/>
      <c r="C401" s="209"/>
      <c r="D401" s="199" t="s">
        <v>229</v>
      </c>
      <c r="E401" s="210" t="s">
        <v>44</v>
      </c>
      <c r="F401" s="211" t="s">
        <v>157</v>
      </c>
      <c r="G401" s="209"/>
      <c r="H401" s="212">
        <v>22</v>
      </c>
      <c r="I401" s="213"/>
      <c r="J401" s="209"/>
      <c r="K401" s="209"/>
      <c r="L401" s="214"/>
      <c r="M401" s="215"/>
      <c r="N401" s="216"/>
      <c r="O401" s="216"/>
      <c r="P401" s="216"/>
      <c r="Q401" s="216"/>
      <c r="R401" s="216"/>
      <c r="S401" s="216"/>
      <c r="T401" s="217"/>
      <c r="AT401" s="218" t="s">
        <v>229</v>
      </c>
      <c r="AU401" s="218" t="s">
        <v>21</v>
      </c>
      <c r="AV401" s="14" t="s">
        <v>21</v>
      </c>
      <c r="AW401" s="14" t="s">
        <v>42</v>
      </c>
      <c r="AX401" s="14" t="s">
        <v>82</v>
      </c>
      <c r="AY401" s="218" t="s">
        <v>221</v>
      </c>
    </row>
    <row r="402" spans="1:65" s="14" customFormat="1">
      <c r="B402" s="208"/>
      <c r="C402" s="209"/>
      <c r="D402" s="199" t="s">
        <v>229</v>
      </c>
      <c r="E402" s="210" t="s">
        <v>44</v>
      </c>
      <c r="F402" s="211" t="s">
        <v>161</v>
      </c>
      <c r="G402" s="209"/>
      <c r="H402" s="212">
        <v>3.95</v>
      </c>
      <c r="I402" s="213"/>
      <c r="J402" s="209"/>
      <c r="K402" s="209"/>
      <c r="L402" s="214"/>
      <c r="M402" s="215"/>
      <c r="N402" s="216"/>
      <c r="O402" s="216"/>
      <c r="P402" s="216"/>
      <c r="Q402" s="216"/>
      <c r="R402" s="216"/>
      <c r="S402" s="216"/>
      <c r="T402" s="217"/>
      <c r="AT402" s="218" t="s">
        <v>229</v>
      </c>
      <c r="AU402" s="218" t="s">
        <v>21</v>
      </c>
      <c r="AV402" s="14" t="s">
        <v>21</v>
      </c>
      <c r="AW402" s="14" t="s">
        <v>42</v>
      </c>
      <c r="AX402" s="14" t="s">
        <v>82</v>
      </c>
      <c r="AY402" s="218" t="s">
        <v>221</v>
      </c>
    </row>
    <row r="403" spans="1:65" s="16" customFormat="1">
      <c r="B403" s="230"/>
      <c r="C403" s="231"/>
      <c r="D403" s="199" t="s">
        <v>229</v>
      </c>
      <c r="E403" s="232" t="s">
        <v>44</v>
      </c>
      <c r="F403" s="233" t="s">
        <v>516</v>
      </c>
      <c r="G403" s="231"/>
      <c r="H403" s="234">
        <v>166.95</v>
      </c>
      <c r="I403" s="235"/>
      <c r="J403" s="231"/>
      <c r="K403" s="231"/>
      <c r="L403" s="236"/>
      <c r="M403" s="237"/>
      <c r="N403" s="238"/>
      <c r="O403" s="238"/>
      <c r="P403" s="238"/>
      <c r="Q403" s="238"/>
      <c r="R403" s="238"/>
      <c r="S403" s="238"/>
      <c r="T403" s="239"/>
      <c r="AT403" s="240" t="s">
        <v>229</v>
      </c>
      <c r="AU403" s="240" t="s">
        <v>21</v>
      </c>
      <c r="AV403" s="16" t="s">
        <v>123</v>
      </c>
      <c r="AW403" s="16" t="s">
        <v>42</v>
      </c>
      <c r="AX403" s="16" t="s">
        <v>82</v>
      </c>
      <c r="AY403" s="240" t="s">
        <v>221</v>
      </c>
    </row>
    <row r="404" spans="1:65" s="14" customFormat="1">
      <c r="B404" s="208"/>
      <c r="C404" s="209"/>
      <c r="D404" s="199" t="s">
        <v>229</v>
      </c>
      <c r="E404" s="210" t="s">
        <v>44</v>
      </c>
      <c r="F404" s="211" t="s">
        <v>138</v>
      </c>
      <c r="G404" s="209"/>
      <c r="H404" s="212">
        <v>430.5</v>
      </c>
      <c r="I404" s="213"/>
      <c r="J404" s="209"/>
      <c r="K404" s="209"/>
      <c r="L404" s="214"/>
      <c r="M404" s="215"/>
      <c r="N404" s="216"/>
      <c r="O404" s="216"/>
      <c r="P404" s="216"/>
      <c r="Q404" s="216"/>
      <c r="R404" s="216"/>
      <c r="S404" s="216"/>
      <c r="T404" s="217"/>
      <c r="AT404" s="218" t="s">
        <v>229</v>
      </c>
      <c r="AU404" s="218" t="s">
        <v>21</v>
      </c>
      <c r="AV404" s="14" t="s">
        <v>21</v>
      </c>
      <c r="AW404" s="14" t="s">
        <v>42</v>
      </c>
      <c r="AX404" s="14" t="s">
        <v>82</v>
      </c>
      <c r="AY404" s="218" t="s">
        <v>221</v>
      </c>
    </row>
    <row r="405" spans="1:65" s="14" customFormat="1">
      <c r="B405" s="208"/>
      <c r="C405" s="209"/>
      <c r="D405" s="199" t="s">
        <v>229</v>
      </c>
      <c r="E405" s="210" t="s">
        <v>44</v>
      </c>
      <c r="F405" s="211" t="s">
        <v>142</v>
      </c>
      <c r="G405" s="209"/>
      <c r="H405" s="212">
        <v>17</v>
      </c>
      <c r="I405" s="213"/>
      <c r="J405" s="209"/>
      <c r="K405" s="209"/>
      <c r="L405" s="214"/>
      <c r="M405" s="215"/>
      <c r="N405" s="216"/>
      <c r="O405" s="216"/>
      <c r="P405" s="216"/>
      <c r="Q405" s="216"/>
      <c r="R405" s="216"/>
      <c r="S405" s="216"/>
      <c r="T405" s="217"/>
      <c r="AT405" s="218" t="s">
        <v>229</v>
      </c>
      <c r="AU405" s="218" t="s">
        <v>21</v>
      </c>
      <c r="AV405" s="14" t="s">
        <v>21</v>
      </c>
      <c r="AW405" s="14" t="s">
        <v>42</v>
      </c>
      <c r="AX405" s="14" t="s">
        <v>82</v>
      </c>
      <c r="AY405" s="218" t="s">
        <v>221</v>
      </c>
    </row>
    <row r="406" spans="1:65" s="14" customFormat="1">
      <c r="B406" s="208"/>
      <c r="C406" s="209"/>
      <c r="D406" s="199" t="s">
        <v>229</v>
      </c>
      <c r="E406" s="210" t="s">
        <v>44</v>
      </c>
      <c r="F406" s="211" t="s">
        <v>399</v>
      </c>
      <c r="G406" s="209"/>
      <c r="H406" s="212">
        <v>88.515000000000001</v>
      </c>
      <c r="I406" s="213"/>
      <c r="J406" s="209"/>
      <c r="K406" s="209"/>
      <c r="L406" s="214"/>
      <c r="M406" s="215"/>
      <c r="N406" s="216"/>
      <c r="O406" s="216"/>
      <c r="P406" s="216"/>
      <c r="Q406" s="216"/>
      <c r="R406" s="216"/>
      <c r="S406" s="216"/>
      <c r="T406" s="217"/>
      <c r="AT406" s="218" t="s">
        <v>229</v>
      </c>
      <c r="AU406" s="218" t="s">
        <v>21</v>
      </c>
      <c r="AV406" s="14" t="s">
        <v>21</v>
      </c>
      <c r="AW406" s="14" t="s">
        <v>42</v>
      </c>
      <c r="AX406" s="14" t="s">
        <v>82</v>
      </c>
      <c r="AY406" s="218" t="s">
        <v>221</v>
      </c>
    </row>
    <row r="407" spans="1:65" s="14" customFormat="1">
      <c r="B407" s="208"/>
      <c r="C407" s="209"/>
      <c r="D407" s="199" t="s">
        <v>229</v>
      </c>
      <c r="E407" s="210" t="s">
        <v>44</v>
      </c>
      <c r="F407" s="211" t="s">
        <v>400</v>
      </c>
      <c r="G407" s="209"/>
      <c r="H407" s="212">
        <v>19.920000000000002</v>
      </c>
      <c r="I407" s="213"/>
      <c r="J407" s="209"/>
      <c r="K407" s="209"/>
      <c r="L407" s="214"/>
      <c r="M407" s="215"/>
      <c r="N407" s="216"/>
      <c r="O407" s="216"/>
      <c r="P407" s="216"/>
      <c r="Q407" s="216"/>
      <c r="R407" s="216"/>
      <c r="S407" s="216"/>
      <c r="T407" s="217"/>
      <c r="AT407" s="218" t="s">
        <v>229</v>
      </c>
      <c r="AU407" s="218" t="s">
        <v>21</v>
      </c>
      <c r="AV407" s="14" t="s">
        <v>21</v>
      </c>
      <c r="AW407" s="14" t="s">
        <v>42</v>
      </c>
      <c r="AX407" s="14" t="s">
        <v>82</v>
      </c>
      <c r="AY407" s="218" t="s">
        <v>221</v>
      </c>
    </row>
    <row r="408" spans="1:65" s="16" customFormat="1">
      <c r="B408" s="230"/>
      <c r="C408" s="231"/>
      <c r="D408" s="199" t="s">
        <v>229</v>
      </c>
      <c r="E408" s="232" t="s">
        <v>44</v>
      </c>
      <c r="F408" s="233" t="s">
        <v>517</v>
      </c>
      <c r="G408" s="231"/>
      <c r="H408" s="234">
        <v>555.93499999999995</v>
      </c>
      <c r="I408" s="235"/>
      <c r="J408" s="231"/>
      <c r="K408" s="231"/>
      <c r="L408" s="236"/>
      <c r="M408" s="237"/>
      <c r="N408" s="238"/>
      <c r="O408" s="238"/>
      <c r="P408" s="238"/>
      <c r="Q408" s="238"/>
      <c r="R408" s="238"/>
      <c r="S408" s="238"/>
      <c r="T408" s="239"/>
      <c r="AT408" s="240" t="s">
        <v>229</v>
      </c>
      <c r="AU408" s="240" t="s">
        <v>21</v>
      </c>
      <c r="AV408" s="16" t="s">
        <v>123</v>
      </c>
      <c r="AW408" s="16" t="s">
        <v>42</v>
      </c>
      <c r="AX408" s="16" t="s">
        <v>82</v>
      </c>
      <c r="AY408" s="240" t="s">
        <v>221</v>
      </c>
    </row>
    <row r="409" spans="1:65" s="15" customFormat="1">
      <c r="B409" s="219"/>
      <c r="C409" s="220"/>
      <c r="D409" s="199" t="s">
        <v>229</v>
      </c>
      <c r="E409" s="221" t="s">
        <v>44</v>
      </c>
      <c r="F409" s="222" t="s">
        <v>232</v>
      </c>
      <c r="G409" s="220"/>
      <c r="H409" s="223">
        <v>722.88499999999999</v>
      </c>
      <c r="I409" s="224"/>
      <c r="J409" s="220"/>
      <c r="K409" s="220"/>
      <c r="L409" s="225"/>
      <c r="M409" s="226"/>
      <c r="N409" s="227"/>
      <c r="O409" s="227"/>
      <c r="P409" s="227"/>
      <c r="Q409" s="227"/>
      <c r="R409" s="227"/>
      <c r="S409" s="227"/>
      <c r="T409" s="228"/>
      <c r="AT409" s="229" t="s">
        <v>229</v>
      </c>
      <c r="AU409" s="229" t="s">
        <v>21</v>
      </c>
      <c r="AV409" s="15" t="s">
        <v>227</v>
      </c>
      <c r="AW409" s="15" t="s">
        <v>42</v>
      </c>
      <c r="AX409" s="15" t="s">
        <v>89</v>
      </c>
      <c r="AY409" s="229" t="s">
        <v>221</v>
      </c>
    </row>
    <row r="410" spans="1:65" s="2" customFormat="1" ht="14.45" customHeight="1">
      <c r="A410" s="37"/>
      <c r="B410" s="38"/>
      <c r="C410" s="184" t="s">
        <v>518</v>
      </c>
      <c r="D410" s="184" t="s">
        <v>223</v>
      </c>
      <c r="E410" s="185" t="s">
        <v>519</v>
      </c>
      <c r="F410" s="186" t="s">
        <v>520</v>
      </c>
      <c r="G410" s="187" t="s">
        <v>133</v>
      </c>
      <c r="H410" s="188">
        <v>2535.71</v>
      </c>
      <c r="I410" s="189"/>
      <c r="J410" s="190">
        <f>ROUND(I410*H410,2)</f>
        <v>0</v>
      </c>
      <c r="K410" s="186" t="s">
        <v>226</v>
      </c>
      <c r="L410" s="42"/>
      <c r="M410" s="191" t="s">
        <v>44</v>
      </c>
      <c r="N410" s="192" t="s">
        <v>53</v>
      </c>
      <c r="O410" s="67"/>
      <c r="P410" s="193">
        <f>O410*H410</f>
        <v>0</v>
      </c>
      <c r="Q410" s="193">
        <v>0</v>
      </c>
      <c r="R410" s="193">
        <f>Q410*H410</f>
        <v>0</v>
      </c>
      <c r="S410" s="193">
        <v>0</v>
      </c>
      <c r="T410" s="194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95" t="s">
        <v>227</v>
      </c>
      <c r="AT410" s="195" t="s">
        <v>223</v>
      </c>
      <c r="AU410" s="195" t="s">
        <v>21</v>
      </c>
      <c r="AY410" s="19" t="s">
        <v>221</v>
      </c>
      <c r="BE410" s="196">
        <f>IF(N410="základní",J410,0)</f>
        <v>0</v>
      </c>
      <c r="BF410" s="196">
        <f>IF(N410="snížená",J410,0)</f>
        <v>0</v>
      </c>
      <c r="BG410" s="196">
        <f>IF(N410="zákl. přenesená",J410,0)</f>
        <v>0</v>
      </c>
      <c r="BH410" s="196">
        <f>IF(N410="sníž. přenesená",J410,0)</f>
        <v>0</v>
      </c>
      <c r="BI410" s="196">
        <f>IF(N410="nulová",J410,0)</f>
        <v>0</v>
      </c>
      <c r="BJ410" s="19" t="s">
        <v>89</v>
      </c>
      <c r="BK410" s="196">
        <f>ROUND(I410*H410,2)</f>
        <v>0</v>
      </c>
      <c r="BL410" s="19" t="s">
        <v>227</v>
      </c>
      <c r="BM410" s="195" t="s">
        <v>521</v>
      </c>
    </row>
    <row r="411" spans="1:65" s="13" customFormat="1">
      <c r="B411" s="197"/>
      <c r="C411" s="198"/>
      <c r="D411" s="199" t="s">
        <v>229</v>
      </c>
      <c r="E411" s="200" t="s">
        <v>44</v>
      </c>
      <c r="F411" s="201" t="s">
        <v>230</v>
      </c>
      <c r="G411" s="198"/>
      <c r="H411" s="200" t="s">
        <v>44</v>
      </c>
      <c r="I411" s="202"/>
      <c r="J411" s="198"/>
      <c r="K411" s="198"/>
      <c r="L411" s="203"/>
      <c r="M411" s="204"/>
      <c r="N411" s="205"/>
      <c r="O411" s="205"/>
      <c r="P411" s="205"/>
      <c r="Q411" s="205"/>
      <c r="R411" s="205"/>
      <c r="S411" s="205"/>
      <c r="T411" s="206"/>
      <c r="AT411" s="207" t="s">
        <v>229</v>
      </c>
      <c r="AU411" s="207" t="s">
        <v>21</v>
      </c>
      <c r="AV411" s="13" t="s">
        <v>89</v>
      </c>
      <c r="AW411" s="13" t="s">
        <v>42</v>
      </c>
      <c r="AX411" s="13" t="s">
        <v>82</v>
      </c>
      <c r="AY411" s="207" t="s">
        <v>221</v>
      </c>
    </row>
    <row r="412" spans="1:65" s="13" customFormat="1">
      <c r="B412" s="197"/>
      <c r="C412" s="198"/>
      <c r="D412" s="199" t="s">
        <v>229</v>
      </c>
      <c r="E412" s="200" t="s">
        <v>44</v>
      </c>
      <c r="F412" s="201" t="s">
        <v>319</v>
      </c>
      <c r="G412" s="198"/>
      <c r="H412" s="200" t="s">
        <v>44</v>
      </c>
      <c r="I412" s="202"/>
      <c r="J412" s="198"/>
      <c r="K412" s="198"/>
      <c r="L412" s="203"/>
      <c r="M412" s="204"/>
      <c r="N412" s="205"/>
      <c r="O412" s="205"/>
      <c r="P412" s="205"/>
      <c r="Q412" s="205"/>
      <c r="R412" s="205"/>
      <c r="S412" s="205"/>
      <c r="T412" s="206"/>
      <c r="AT412" s="207" t="s">
        <v>229</v>
      </c>
      <c r="AU412" s="207" t="s">
        <v>21</v>
      </c>
      <c r="AV412" s="13" t="s">
        <v>89</v>
      </c>
      <c r="AW412" s="13" t="s">
        <v>42</v>
      </c>
      <c r="AX412" s="13" t="s">
        <v>82</v>
      </c>
      <c r="AY412" s="207" t="s">
        <v>221</v>
      </c>
    </row>
    <row r="413" spans="1:65" s="14" customFormat="1">
      <c r="B413" s="208"/>
      <c r="C413" s="209"/>
      <c r="D413" s="199" t="s">
        <v>229</v>
      </c>
      <c r="E413" s="210" t="s">
        <v>44</v>
      </c>
      <c r="F413" s="211" t="s">
        <v>131</v>
      </c>
      <c r="G413" s="209"/>
      <c r="H413" s="212">
        <v>2078.5</v>
      </c>
      <c r="I413" s="213"/>
      <c r="J413" s="209"/>
      <c r="K413" s="209"/>
      <c r="L413" s="214"/>
      <c r="M413" s="215"/>
      <c r="N413" s="216"/>
      <c r="O413" s="216"/>
      <c r="P413" s="216"/>
      <c r="Q413" s="216"/>
      <c r="R413" s="216"/>
      <c r="S413" s="216"/>
      <c r="T413" s="217"/>
      <c r="AT413" s="218" t="s">
        <v>229</v>
      </c>
      <c r="AU413" s="218" t="s">
        <v>21</v>
      </c>
      <c r="AV413" s="14" t="s">
        <v>21</v>
      </c>
      <c r="AW413" s="14" t="s">
        <v>42</v>
      </c>
      <c r="AX413" s="14" t="s">
        <v>82</v>
      </c>
      <c r="AY413" s="218" t="s">
        <v>221</v>
      </c>
    </row>
    <row r="414" spans="1:65" s="14" customFormat="1">
      <c r="B414" s="208"/>
      <c r="C414" s="209"/>
      <c r="D414" s="199" t="s">
        <v>229</v>
      </c>
      <c r="E414" s="210" t="s">
        <v>44</v>
      </c>
      <c r="F414" s="211" t="s">
        <v>135</v>
      </c>
      <c r="G414" s="209"/>
      <c r="H414" s="212">
        <v>78.650000000000006</v>
      </c>
      <c r="I414" s="213"/>
      <c r="J414" s="209"/>
      <c r="K414" s="209"/>
      <c r="L414" s="214"/>
      <c r="M414" s="215"/>
      <c r="N414" s="216"/>
      <c r="O414" s="216"/>
      <c r="P414" s="216"/>
      <c r="Q414" s="216"/>
      <c r="R414" s="216"/>
      <c r="S414" s="216"/>
      <c r="T414" s="217"/>
      <c r="AT414" s="218" t="s">
        <v>229</v>
      </c>
      <c r="AU414" s="218" t="s">
        <v>21</v>
      </c>
      <c r="AV414" s="14" t="s">
        <v>21</v>
      </c>
      <c r="AW414" s="14" t="s">
        <v>42</v>
      </c>
      <c r="AX414" s="14" t="s">
        <v>82</v>
      </c>
      <c r="AY414" s="218" t="s">
        <v>221</v>
      </c>
    </row>
    <row r="415" spans="1:65" s="14" customFormat="1">
      <c r="B415" s="208"/>
      <c r="C415" s="209"/>
      <c r="D415" s="199" t="s">
        <v>229</v>
      </c>
      <c r="E415" s="210" t="s">
        <v>44</v>
      </c>
      <c r="F415" s="211" t="s">
        <v>401</v>
      </c>
      <c r="G415" s="209"/>
      <c r="H415" s="212">
        <v>22</v>
      </c>
      <c r="I415" s="213"/>
      <c r="J415" s="209"/>
      <c r="K415" s="209"/>
      <c r="L415" s="214"/>
      <c r="M415" s="215"/>
      <c r="N415" s="216"/>
      <c r="O415" s="216"/>
      <c r="P415" s="216"/>
      <c r="Q415" s="216"/>
      <c r="R415" s="216"/>
      <c r="S415" s="216"/>
      <c r="T415" s="217"/>
      <c r="AT415" s="218" t="s">
        <v>229</v>
      </c>
      <c r="AU415" s="218" t="s">
        <v>21</v>
      </c>
      <c r="AV415" s="14" t="s">
        <v>21</v>
      </c>
      <c r="AW415" s="14" t="s">
        <v>42</v>
      </c>
      <c r="AX415" s="14" t="s">
        <v>82</v>
      </c>
      <c r="AY415" s="218" t="s">
        <v>221</v>
      </c>
    </row>
    <row r="416" spans="1:65" s="14" customFormat="1">
      <c r="B416" s="208"/>
      <c r="C416" s="209"/>
      <c r="D416" s="199" t="s">
        <v>229</v>
      </c>
      <c r="E416" s="210" t="s">
        <v>44</v>
      </c>
      <c r="F416" s="211" t="s">
        <v>402</v>
      </c>
      <c r="G416" s="209"/>
      <c r="H416" s="212">
        <v>66.984999999999999</v>
      </c>
      <c r="I416" s="213"/>
      <c r="J416" s="209"/>
      <c r="K416" s="209"/>
      <c r="L416" s="214"/>
      <c r="M416" s="215"/>
      <c r="N416" s="216"/>
      <c r="O416" s="216"/>
      <c r="P416" s="216"/>
      <c r="Q416" s="216"/>
      <c r="R416" s="216"/>
      <c r="S416" s="216"/>
      <c r="T416" s="217"/>
      <c r="AT416" s="218" t="s">
        <v>229</v>
      </c>
      <c r="AU416" s="218" t="s">
        <v>21</v>
      </c>
      <c r="AV416" s="14" t="s">
        <v>21</v>
      </c>
      <c r="AW416" s="14" t="s">
        <v>42</v>
      </c>
      <c r="AX416" s="14" t="s">
        <v>82</v>
      </c>
      <c r="AY416" s="218" t="s">
        <v>221</v>
      </c>
    </row>
    <row r="417" spans="1:65" s="14" customFormat="1">
      <c r="B417" s="208"/>
      <c r="C417" s="209"/>
      <c r="D417" s="199" t="s">
        <v>229</v>
      </c>
      <c r="E417" s="210" t="s">
        <v>44</v>
      </c>
      <c r="F417" s="211" t="s">
        <v>403</v>
      </c>
      <c r="G417" s="209"/>
      <c r="H417" s="212">
        <v>289.57499999999999</v>
      </c>
      <c r="I417" s="213"/>
      <c r="J417" s="209"/>
      <c r="K417" s="209"/>
      <c r="L417" s="214"/>
      <c r="M417" s="215"/>
      <c r="N417" s="216"/>
      <c r="O417" s="216"/>
      <c r="P417" s="216"/>
      <c r="Q417" s="216"/>
      <c r="R417" s="216"/>
      <c r="S417" s="216"/>
      <c r="T417" s="217"/>
      <c r="AT417" s="218" t="s">
        <v>229</v>
      </c>
      <c r="AU417" s="218" t="s">
        <v>21</v>
      </c>
      <c r="AV417" s="14" t="s">
        <v>21</v>
      </c>
      <c r="AW417" s="14" t="s">
        <v>42</v>
      </c>
      <c r="AX417" s="14" t="s">
        <v>82</v>
      </c>
      <c r="AY417" s="218" t="s">
        <v>221</v>
      </c>
    </row>
    <row r="418" spans="1:65" s="15" customFormat="1">
      <c r="B418" s="219"/>
      <c r="C418" s="220"/>
      <c r="D418" s="199" t="s">
        <v>229</v>
      </c>
      <c r="E418" s="221" t="s">
        <v>44</v>
      </c>
      <c r="F418" s="222" t="s">
        <v>232</v>
      </c>
      <c r="G418" s="220"/>
      <c r="H418" s="223">
        <v>2535.71</v>
      </c>
      <c r="I418" s="224"/>
      <c r="J418" s="220"/>
      <c r="K418" s="220"/>
      <c r="L418" s="225"/>
      <c r="M418" s="226"/>
      <c r="N418" s="227"/>
      <c r="O418" s="227"/>
      <c r="P418" s="227"/>
      <c r="Q418" s="227"/>
      <c r="R418" s="227"/>
      <c r="S418" s="227"/>
      <c r="T418" s="228"/>
      <c r="AT418" s="229" t="s">
        <v>229</v>
      </c>
      <c r="AU418" s="229" t="s">
        <v>21</v>
      </c>
      <c r="AV418" s="15" t="s">
        <v>227</v>
      </c>
      <c r="AW418" s="15" t="s">
        <v>42</v>
      </c>
      <c r="AX418" s="15" t="s">
        <v>89</v>
      </c>
      <c r="AY418" s="229" t="s">
        <v>221</v>
      </c>
    </row>
    <row r="419" spans="1:65" s="2" customFormat="1" ht="37.9" customHeight="1">
      <c r="A419" s="37"/>
      <c r="B419" s="38"/>
      <c r="C419" s="184" t="s">
        <v>522</v>
      </c>
      <c r="D419" s="184" t="s">
        <v>223</v>
      </c>
      <c r="E419" s="185" t="s">
        <v>523</v>
      </c>
      <c r="F419" s="186" t="s">
        <v>524</v>
      </c>
      <c r="G419" s="187" t="s">
        <v>133</v>
      </c>
      <c r="H419" s="188">
        <v>43.2</v>
      </c>
      <c r="I419" s="189"/>
      <c r="J419" s="190">
        <f>ROUND(I419*H419,2)</f>
        <v>0</v>
      </c>
      <c r="K419" s="186" t="s">
        <v>226</v>
      </c>
      <c r="L419" s="42"/>
      <c r="M419" s="191" t="s">
        <v>44</v>
      </c>
      <c r="N419" s="192" t="s">
        <v>53</v>
      </c>
      <c r="O419" s="67"/>
      <c r="P419" s="193">
        <f>O419*H419</f>
        <v>0</v>
      </c>
      <c r="Q419" s="193">
        <v>9.8479999999999998E-2</v>
      </c>
      <c r="R419" s="193">
        <f>Q419*H419</f>
        <v>4.2543360000000003</v>
      </c>
      <c r="S419" s="193">
        <v>0</v>
      </c>
      <c r="T419" s="194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95" t="s">
        <v>227</v>
      </c>
      <c r="AT419" s="195" t="s">
        <v>223</v>
      </c>
      <c r="AU419" s="195" t="s">
        <v>21</v>
      </c>
      <c r="AY419" s="19" t="s">
        <v>221</v>
      </c>
      <c r="BE419" s="196">
        <f>IF(N419="základní",J419,0)</f>
        <v>0</v>
      </c>
      <c r="BF419" s="196">
        <f>IF(N419="snížená",J419,0)</f>
        <v>0</v>
      </c>
      <c r="BG419" s="196">
        <f>IF(N419="zákl. přenesená",J419,0)</f>
        <v>0</v>
      </c>
      <c r="BH419" s="196">
        <f>IF(N419="sníž. přenesená",J419,0)</f>
        <v>0</v>
      </c>
      <c r="BI419" s="196">
        <f>IF(N419="nulová",J419,0)</f>
        <v>0</v>
      </c>
      <c r="BJ419" s="19" t="s">
        <v>89</v>
      </c>
      <c r="BK419" s="196">
        <f>ROUND(I419*H419,2)</f>
        <v>0</v>
      </c>
      <c r="BL419" s="19" t="s">
        <v>227</v>
      </c>
      <c r="BM419" s="195" t="s">
        <v>525</v>
      </c>
    </row>
    <row r="420" spans="1:65" s="13" customFormat="1">
      <c r="B420" s="197"/>
      <c r="C420" s="198"/>
      <c r="D420" s="199" t="s">
        <v>229</v>
      </c>
      <c r="E420" s="200" t="s">
        <v>44</v>
      </c>
      <c r="F420" s="201" t="s">
        <v>230</v>
      </c>
      <c r="G420" s="198"/>
      <c r="H420" s="200" t="s">
        <v>44</v>
      </c>
      <c r="I420" s="202"/>
      <c r="J420" s="198"/>
      <c r="K420" s="198"/>
      <c r="L420" s="203"/>
      <c r="M420" s="204"/>
      <c r="N420" s="205"/>
      <c r="O420" s="205"/>
      <c r="P420" s="205"/>
      <c r="Q420" s="205"/>
      <c r="R420" s="205"/>
      <c r="S420" s="205"/>
      <c r="T420" s="206"/>
      <c r="AT420" s="207" t="s">
        <v>229</v>
      </c>
      <c r="AU420" s="207" t="s">
        <v>21</v>
      </c>
      <c r="AV420" s="13" t="s">
        <v>89</v>
      </c>
      <c r="AW420" s="13" t="s">
        <v>42</v>
      </c>
      <c r="AX420" s="13" t="s">
        <v>82</v>
      </c>
      <c r="AY420" s="207" t="s">
        <v>221</v>
      </c>
    </row>
    <row r="421" spans="1:65" s="13" customFormat="1">
      <c r="B421" s="197"/>
      <c r="C421" s="198"/>
      <c r="D421" s="199" t="s">
        <v>229</v>
      </c>
      <c r="E421" s="200" t="s">
        <v>44</v>
      </c>
      <c r="F421" s="201" t="s">
        <v>319</v>
      </c>
      <c r="G421" s="198"/>
      <c r="H421" s="200" t="s">
        <v>44</v>
      </c>
      <c r="I421" s="202"/>
      <c r="J421" s="198"/>
      <c r="K421" s="198"/>
      <c r="L421" s="203"/>
      <c r="M421" s="204"/>
      <c r="N421" s="205"/>
      <c r="O421" s="205"/>
      <c r="P421" s="205"/>
      <c r="Q421" s="205"/>
      <c r="R421" s="205"/>
      <c r="S421" s="205"/>
      <c r="T421" s="206"/>
      <c r="AT421" s="207" t="s">
        <v>229</v>
      </c>
      <c r="AU421" s="207" t="s">
        <v>21</v>
      </c>
      <c r="AV421" s="13" t="s">
        <v>89</v>
      </c>
      <c r="AW421" s="13" t="s">
        <v>42</v>
      </c>
      <c r="AX421" s="13" t="s">
        <v>82</v>
      </c>
      <c r="AY421" s="207" t="s">
        <v>221</v>
      </c>
    </row>
    <row r="422" spans="1:65" s="14" customFormat="1">
      <c r="B422" s="208"/>
      <c r="C422" s="209"/>
      <c r="D422" s="199" t="s">
        <v>229</v>
      </c>
      <c r="E422" s="210" t="s">
        <v>44</v>
      </c>
      <c r="F422" s="211" t="s">
        <v>177</v>
      </c>
      <c r="G422" s="209"/>
      <c r="H422" s="212">
        <v>27.5</v>
      </c>
      <c r="I422" s="213"/>
      <c r="J422" s="209"/>
      <c r="K422" s="209"/>
      <c r="L422" s="214"/>
      <c r="M422" s="215"/>
      <c r="N422" s="216"/>
      <c r="O422" s="216"/>
      <c r="P422" s="216"/>
      <c r="Q422" s="216"/>
      <c r="R422" s="216"/>
      <c r="S422" s="216"/>
      <c r="T422" s="217"/>
      <c r="AT422" s="218" t="s">
        <v>229</v>
      </c>
      <c r="AU422" s="218" t="s">
        <v>21</v>
      </c>
      <c r="AV422" s="14" t="s">
        <v>21</v>
      </c>
      <c r="AW422" s="14" t="s">
        <v>42</v>
      </c>
      <c r="AX422" s="14" t="s">
        <v>82</v>
      </c>
      <c r="AY422" s="218" t="s">
        <v>221</v>
      </c>
    </row>
    <row r="423" spans="1:65" s="14" customFormat="1">
      <c r="B423" s="208"/>
      <c r="C423" s="209"/>
      <c r="D423" s="199" t="s">
        <v>229</v>
      </c>
      <c r="E423" s="210" t="s">
        <v>44</v>
      </c>
      <c r="F423" s="211" t="s">
        <v>186</v>
      </c>
      <c r="G423" s="209"/>
      <c r="H423" s="212">
        <v>15.7</v>
      </c>
      <c r="I423" s="213"/>
      <c r="J423" s="209"/>
      <c r="K423" s="209"/>
      <c r="L423" s="214"/>
      <c r="M423" s="215"/>
      <c r="N423" s="216"/>
      <c r="O423" s="216"/>
      <c r="P423" s="216"/>
      <c r="Q423" s="216"/>
      <c r="R423" s="216"/>
      <c r="S423" s="216"/>
      <c r="T423" s="217"/>
      <c r="AT423" s="218" t="s">
        <v>229</v>
      </c>
      <c r="AU423" s="218" t="s">
        <v>21</v>
      </c>
      <c r="AV423" s="14" t="s">
        <v>21</v>
      </c>
      <c r="AW423" s="14" t="s">
        <v>42</v>
      </c>
      <c r="AX423" s="14" t="s">
        <v>82</v>
      </c>
      <c r="AY423" s="218" t="s">
        <v>221</v>
      </c>
    </row>
    <row r="424" spans="1:65" s="15" customFormat="1">
      <c r="B424" s="219"/>
      <c r="C424" s="220"/>
      <c r="D424" s="199" t="s">
        <v>229</v>
      </c>
      <c r="E424" s="221" t="s">
        <v>44</v>
      </c>
      <c r="F424" s="222" t="s">
        <v>232</v>
      </c>
      <c r="G424" s="220"/>
      <c r="H424" s="223">
        <v>43.2</v>
      </c>
      <c r="I424" s="224"/>
      <c r="J424" s="220"/>
      <c r="K424" s="220"/>
      <c r="L424" s="225"/>
      <c r="M424" s="226"/>
      <c r="N424" s="227"/>
      <c r="O424" s="227"/>
      <c r="P424" s="227"/>
      <c r="Q424" s="227"/>
      <c r="R424" s="227"/>
      <c r="S424" s="227"/>
      <c r="T424" s="228"/>
      <c r="AT424" s="229" t="s">
        <v>229</v>
      </c>
      <c r="AU424" s="229" t="s">
        <v>21</v>
      </c>
      <c r="AV424" s="15" t="s">
        <v>227</v>
      </c>
      <c r="AW424" s="15" t="s">
        <v>42</v>
      </c>
      <c r="AX424" s="15" t="s">
        <v>89</v>
      </c>
      <c r="AY424" s="229" t="s">
        <v>221</v>
      </c>
    </row>
    <row r="425" spans="1:65" s="2" customFormat="1" ht="24.2" customHeight="1">
      <c r="A425" s="37"/>
      <c r="B425" s="38"/>
      <c r="C425" s="184" t="s">
        <v>526</v>
      </c>
      <c r="D425" s="184" t="s">
        <v>223</v>
      </c>
      <c r="E425" s="185" t="s">
        <v>527</v>
      </c>
      <c r="F425" s="186" t="s">
        <v>528</v>
      </c>
      <c r="G425" s="187" t="s">
        <v>133</v>
      </c>
      <c r="H425" s="188">
        <v>8.3000000000000007</v>
      </c>
      <c r="I425" s="189"/>
      <c r="J425" s="190">
        <f>ROUND(I425*H425,2)</f>
        <v>0</v>
      </c>
      <c r="K425" s="186" t="s">
        <v>529</v>
      </c>
      <c r="L425" s="42"/>
      <c r="M425" s="191" t="s">
        <v>44</v>
      </c>
      <c r="N425" s="192" t="s">
        <v>53</v>
      </c>
      <c r="O425" s="67"/>
      <c r="P425" s="193">
        <f>O425*H425</f>
        <v>0</v>
      </c>
      <c r="Q425" s="193">
        <v>0</v>
      </c>
      <c r="R425" s="193">
        <f>Q425*H425</f>
        <v>0</v>
      </c>
      <c r="S425" s="193">
        <v>0</v>
      </c>
      <c r="T425" s="194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95" t="s">
        <v>227</v>
      </c>
      <c r="AT425" s="195" t="s">
        <v>223</v>
      </c>
      <c r="AU425" s="195" t="s">
        <v>21</v>
      </c>
      <c r="AY425" s="19" t="s">
        <v>221</v>
      </c>
      <c r="BE425" s="196">
        <f>IF(N425="základní",J425,0)</f>
        <v>0</v>
      </c>
      <c r="BF425" s="196">
        <f>IF(N425="snížená",J425,0)</f>
        <v>0</v>
      </c>
      <c r="BG425" s="196">
        <f>IF(N425="zákl. přenesená",J425,0)</f>
        <v>0</v>
      </c>
      <c r="BH425" s="196">
        <f>IF(N425="sníž. přenesená",J425,0)</f>
        <v>0</v>
      </c>
      <c r="BI425" s="196">
        <f>IF(N425="nulová",J425,0)</f>
        <v>0</v>
      </c>
      <c r="BJ425" s="19" t="s">
        <v>89</v>
      </c>
      <c r="BK425" s="196">
        <f>ROUND(I425*H425,2)</f>
        <v>0</v>
      </c>
      <c r="BL425" s="19" t="s">
        <v>227</v>
      </c>
      <c r="BM425" s="195" t="s">
        <v>530</v>
      </c>
    </row>
    <row r="426" spans="1:65" s="13" customFormat="1">
      <c r="B426" s="197"/>
      <c r="C426" s="198"/>
      <c r="D426" s="199" t="s">
        <v>229</v>
      </c>
      <c r="E426" s="200" t="s">
        <v>44</v>
      </c>
      <c r="F426" s="201" t="s">
        <v>230</v>
      </c>
      <c r="G426" s="198"/>
      <c r="H426" s="200" t="s">
        <v>44</v>
      </c>
      <c r="I426" s="202"/>
      <c r="J426" s="198"/>
      <c r="K426" s="198"/>
      <c r="L426" s="203"/>
      <c r="M426" s="204"/>
      <c r="N426" s="205"/>
      <c r="O426" s="205"/>
      <c r="P426" s="205"/>
      <c r="Q426" s="205"/>
      <c r="R426" s="205"/>
      <c r="S426" s="205"/>
      <c r="T426" s="206"/>
      <c r="AT426" s="207" t="s">
        <v>229</v>
      </c>
      <c r="AU426" s="207" t="s">
        <v>21</v>
      </c>
      <c r="AV426" s="13" t="s">
        <v>89</v>
      </c>
      <c r="AW426" s="13" t="s">
        <v>42</v>
      </c>
      <c r="AX426" s="13" t="s">
        <v>82</v>
      </c>
      <c r="AY426" s="207" t="s">
        <v>221</v>
      </c>
    </row>
    <row r="427" spans="1:65" s="13" customFormat="1">
      <c r="B427" s="197"/>
      <c r="C427" s="198"/>
      <c r="D427" s="199" t="s">
        <v>229</v>
      </c>
      <c r="E427" s="200" t="s">
        <v>44</v>
      </c>
      <c r="F427" s="201" t="s">
        <v>319</v>
      </c>
      <c r="G427" s="198"/>
      <c r="H427" s="200" t="s">
        <v>44</v>
      </c>
      <c r="I427" s="202"/>
      <c r="J427" s="198"/>
      <c r="K427" s="198"/>
      <c r="L427" s="203"/>
      <c r="M427" s="204"/>
      <c r="N427" s="205"/>
      <c r="O427" s="205"/>
      <c r="P427" s="205"/>
      <c r="Q427" s="205"/>
      <c r="R427" s="205"/>
      <c r="S427" s="205"/>
      <c r="T427" s="206"/>
      <c r="AT427" s="207" t="s">
        <v>229</v>
      </c>
      <c r="AU427" s="207" t="s">
        <v>21</v>
      </c>
      <c r="AV427" s="13" t="s">
        <v>89</v>
      </c>
      <c r="AW427" s="13" t="s">
        <v>42</v>
      </c>
      <c r="AX427" s="13" t="s">
        <v>82</v>
      </c>
      <c r="AY427" s="207" t="s">
        <v>221</v>
      </c>
    </row>
    <row r="428" spans="1:65" s="14" customFormat="1">
      <c r="B428" s="208"/>
      <c r="C428" s="209"/>
      <c r="D428" s="199" t="s">
        <v>229</v>
      </c>
      <c r="E428" s="210" t="s">
        <v>44</v>
      </c>
      <c r="F428" s="211" t="s">
        <v>146</v>
      </c>
      <c r="G428" s="209"/>
      <c r="H428" s="212">
        <v>8.3000000000000007</v>
      </c>
      <c r="I428" s="213"/>
      <c r="J428" s="209"/>
      <c r="K428" s="209"/>
      <c r="L428" s="214"/>
      <c r="M428" s="215"/>
      <c r="N428" s="216"/>
      <c r="O428" s="216"/>
      <c r="P428" s="216"/>
      <c r="Q428" s="216"/>
      <c r="R428" s="216"/>
      <c r="S428" s="216"/>
      <c r="T428" s="217"/>
      <c r="AT428" s="218" t="s">
        <v>229</v>
      </c>
      <c r="AU428" s="218" t="s">
        <v>21</v>
      </c>
      <c r="AV428" s="14" t="s">
        <v>21</v>
      </c>
      <c r="AW428" s="14" t="s">
        <v>42</v>
      </c>
      <c r="AX428" s="14" t="s">
        <v>82</v>
      </c>
      <c r="AY428" s="218" t="s">
        <v>221</v>
      </c>
    </row>
    <row r="429" spans="1:65" s="16" customFormat="1">
      <c r="B429" s="230"/>
      <c r="C429" s="231"/>
      <c r="D429" s="199" t="s">
        <v>229</v>
      </c>
      <c r="E429" s="232" t="s">
        <v>44</v>
      </c>
      <c r="F429" s="233" t="s">
        <v>511</v>
      </c>
      <c r="G429" s="231"/>
      <c r="H429" s="234">
        <v>8.3000000000000007</v>
      </c>
      <c r="I429" s="235"/>
      <c r="J429" s="231"/>
      <c r="K429" s="231"/>
      <c r="L429" s="236"/>
      <c r="M429" s="237"/>
      <c r="N429" s="238"/>
      <c r="O429" s="238"/>
      <c r="P429" s="238"/>
      <c r="Q429" s="238"/>
      <c r="R429" s="238"/>
      <c r="S429" s="238"/>
      <c r="T429" s="239"/>
      <c r="AT429" s="240" t="s">
        <v>229</v>
      </c>
      <c r="AU429" s="240" t="s">
        <v>21</v>
      </c>
      <c r="AV429" s="16" t="s">
        <v>123</v>
      </c>
      <c r="AW429" s="16" t="s">
        <v>42</v>
      </c>
      <c r="AX429" s="16" t="s">
        <v>82</v>
      </c>
      <c r="AY429" s="240" t="s">
        <v>221</v>
      </c>
    </row>
    <row r="430" spans="1:65" s="15" customFormat="1">
      <c r="B430" s="219"/>
      <c r="C430" s="220"/>
      <c r="D430" s="199" t="s">
        <v>229</v>
      </c>
      <c r="E430" s="221" t="s">
        <v>44</v>
      </c>
      <c r="F430" s="222" t="s">
        <v>232</v>
      </c>
      <c r="G430" s="220"/>
      <c r="H430" s="223">
        <v>8.3000000000000007</v>
      </c>
      <c r="I430" s="224"/>
      <c r="J430" s="220"/>
      <c r="K430" s="220"/>
      <c r="L430" s="225"/>
      <c r="M430" s="226"/>
      <c r="N430" s="227"/>
      <c r="O430" s="227"/>
      <c r="P430" s="227"/>
      <c r="Q430" s="227"/>
      <c r="R430" s="227"/>
      <c r="S430" s="227"/>
      <c r="T430" s="228"/>
      <c r="AT430" s="229" t="s">
        <v>229</v>
      </c>
      <c r="AU430" s="229" t="s">
        <v>21</v>
      </c>
      <c r="AV430" s="15" t="s">
        <v>227</v>
      </c>
      <c r="AW430" s="15" t="s">
        <v>42</v>
      </c>
      <c r="AX430" s="15" t="s">
        <v>89</v>
      </c>
      <c r="AY430" s="229" t="s">
        <v>221</v>
      </c>
    </row>
    <row r="431" spans="1:65" s="2" customFormat="1" ht="24.2" customHeight="1">
      <c r="A431" s="37"/>
      <c r="B431" s="38"/>
      <c r="C431" s="184" t="s">
        <v>531</v>
      </c>
      <c r="D431" s="184" t="s">
        <v>223</v>
      </c>
      <c r="E431" s="185" t="s">
        <v>532</v>
      </c>
      <c r="F431" s="186" t="s">
        <v>533</v>
      </c>
      <c r="G431" s="187" t="s">
        <v>133</v>
      </c>
      <c r="H431" s="188">
        <v>166.95</v>
      </c>
      <c r="I431" s="189"/>
      <c r="J431" s="190">
        <f>ROUND(I431*H431,2)</f>
        <v>0</v>
      </c>
      <c r="K431" s="186" t="s">
        <v>226</v>
      </c>
      <c r="L431" s="42"/>
      <c r="M431" s="191" t="s">
        <v>44</v>
      </c>
      <c r="N431" s="192" t="s">
        <v>53</v>
      </c>
      <c r="O431" s="67"/>
      <c r="P431" s="193">
        <f>O431*H431</f>
        <v>0</v>
      </c>
      <c r="Q431" s="193">
        <v>0</v>
      </c>
      <c r="R431" s="193">
        <f>Q431*H431</f>
        <v>0</v>
      </c>
      <c r="S431" s="193">
        <v>0</v>
      </c>
      <c r="T431" s="194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95" t="s">
        <v>227</v>
      </c>
      <c r="AT431" s="195" t="s">
        <v>223</v>
      </c>
      <c r="AU431" s="195" t="s">
        <v>21</v>
      </c>
      <c r="AY431" s="19" t="s">
        <v>221</v>
      </c>
      <c r="BE431" s="196">
        <f>IF(N431="základní",J431,0)</f>
        <v>0</v>
      </c>
      <c r="BF431" s="196">
        <f>IF(N431="snížená",J431,0)</f>
        <v>0</v>
      </c>
      <c r="BG431" s="196">
        <f>IF(N431="zákl. přenesená",J431,0)</f>
        <v>0</v>
      </c>
      <c r="BH431" s="196">
        <f>IF(N431="sníž. přenesená",J431,0)</f>
        <v>0</v>
      </c>
      <c r="BI431" s="196">
        <f>IF(N431="nulová",J431,0)</f>
        <v>0</v>
      </c>
      <c r="BJ431" s="19" t="s">
        <v>89</v>
      </c>
      <c r="BK431" s="196">
        <f>ROUND(I431*H431,2)</f>
        <v>0</v>
      </c>
      <c r="BL431" s="19" t="s">
        <v>227</v>
      </c>
      <c r="BM431" s="195" t="s">
        <v>534</v>
      </c>
    </row>
    <row r="432" spans="1:65" s="13" customFormat="1">
      <c r="B432" s="197"/>
      <c r="C432" s="198"/>
      <c r="D432" s="199" t="s">
        <v>229</v>
      </c>
      <c r="E432" s="200" t="s">
        <v>44</v>
      </c>
      <c r="F432" s="201" t="s">
        <v>230</v>
      </c>
      <c r="G432" s="198"/>
      <c r="H432" s="200" t="s">
        <v>44</v>
      </c>
      <c r="I432" s="202"/>
      <c r="J432" s="198"/>
      <c r="K432" s="198"/>
      <c r="L432" s="203"/>
      <c r="M432" s="204"/>
      <c r="N432" s="205"/>
      <c r="O432" s="205"/>
      <c r="P432" s="205"/>
      <c r="Q432" s="205"/>
      <c r="R432" s="205"/>
      <c r="S432" s="205"/>
      <c r="T432" s="206"/>
      <c r="AT432" s="207" t="s">
        <v>229</v>
      </c>
      <c r="AU432" s="207" t="s">
        <v>21</v>
      </c>
      <c r="AV432" s="13" t="s">
        <v>89</v>
      </c>
      <c r="AW432" s="13" t="s">
        <v>42</v>
      </c>
      <c r="AX432" s="13" t="s">
        <v>82</v>
      </c>
      <c r="AY432" s="207" t="s">
        <v>221</v>
      </c>
    </row>
    <row r="433" spans="1:65" s="13" customFormat="1">
      <c r="B433" s="197"/>
      <c r="C433" s="198"/>
      <c r="D433" s="199" t="s">
        <v>229</v>
      </c>
      <c r="E433" s="200" t="s">
        <v>44</v>
      </c>
      <c r="F433" s="201" t="s">
        <v>319</v>
      </c>
      <c r="G433" s="198"/>
      <c r="H433" s="200" t="s">
        <v>44</v>
      </c>
      <c r="I433" s="202"/>
      <c r="J433" s="198"/>
      <c r="K433" s="198"/>
      <c r="L433" s="203"/>
      <c r="M433" s="204"/>
      <c r="N433" s="205"/>
      <c r="O433" s="205"/>
      <c r="P433" s="205"/>
      <c r="Q433" s="205"/>
      <c r="R433" s="205"/>
      <c r="S433" s="205"/>
      <c r="T433" s="206"/>
      <c r="AT433" s="207" t="s">
        <v>229</v>
      </c>
      <c r="AU433" s="207" t="s">
        <v>21</v>
      </c>
      <c r="AV433" s="13" t="s">
        <v>89</v>
      </c>
      <c r="AW433" s="13" t="s">
        <v>42</v>
      </c>
      <c r="AX433" s="13" t="s">
        <v>82</v>
      </c>
      <c r="AY433" s="207" t="s">
        <v>221</v>
      </c>
    </row>
    <row r="434" spans="1:65" s="14" customFormat="1">
      <c r="B434" s="208"/>
      <c r="C434" s="209"/>
      <c r="D434" s="199" t="s">
        <v>229</v>
      </c>
      <c r="E434" s="210" t="s">
        <v>44</v>
      </c>
      <c r="F434" s="211" t="s">
        <v>154</v>
      </c>
      <c r="G434" s="209"/>
      <c r="H434" s="212">
        <v>141</v>
      </c>
      <c r="I434" s="213"/>
      <c r="J434" s="209"/>
      <c r="K434" s="209"/>
      <c r="L434" s="214"/>
      <c r="M434" s="215"/>
      <c r="N434" s="216"/>
      <c r="O434" s="216"/>
      <c r="P434" s="216"/>
      <c r="Q434" s="216"/>
      <c r="R434" s="216"/>
      <c r="S434" s="216"/>
      <c r="T434" s="217"/>
      <c r="AT434" s="218" t="s">
        <v>229</v>
      </c>
      <c r="AU434" s="218" t="s">
        <v>21</v>
      </c>
      <c r="AV434" s="14" t="s">
        <v>21</v>
      </c>
      <c r="AW434" s="14" t="s">
        <v>42</v>
      </c>
      <c r="AX434" s="14" t="s">
        <v>82</v>
      </c>
      <c r="AY434" s="218" t="s">
        <v>221</v>
      </c>
    </row>
    <row r="435" spans="1:65" s="14" customFormat="1">
      <c r="B435" s="208"/>
      <c r="C435" s="209"/>
      <c r="D435" s="199" t="s">
        <v>229</v>
      </c>
      <c r="E435" s="210" t="s">
        <v>44</v>
      </c>
      <c r="F435" s="211" t="s">
        <v>157</v>
      </c>
      <c r="G435" s="209"/>
      <c r="H435" s="212">
        <v>22</v>
      </c>
      <c r="I435" s="213"/>
      <c r="J435" s="209"/>
      <c r="K435" s="209"/>
      <c r="L435" s="214"/>
      <c r="M435" s="215"/>
      <c r="N435" s="216"/>
      <c r="O435" s="216"/>
      <c r="P435" s="216"/>
      <c r="Q435" s="216"/>
      <c r="R435" s="216"/>
      <c r="S435" s="216"/>
      <c r="T435" s="217"/>
      <c r="AT435" s="218" t="s">
        <v>229</v>
      </c>
      <c r="AU435" s="218" t="s">
        <v>21</v>
      </c>
      <c r="AV435" s="14" t="s">
        <v>21</v>
      </c>
      <c r="AW435" s="14" t="s">
        <v>42</v>
      </c>
      <c r="AX435" s="14" t="s">
        <v>82</v>
      </c>
      <c r="AY435" s="218" t="s">
        <v>221</v>
      </c>
    </row>
    <row r="436" spans="1:65" s="14" customFormat="1">
      <c r="B436" s="208"/>
      <c r="C436" s="209"/>
      <c r="D436" s="199" t="s">
        <v>229</v>
      </c>
      <c r="E436" s="210" t="s">
        <v>44</v>
      </c>
      <c r="F436" s="211" t="s">
        <v>161</v>
      </c>
      <c r="G436" s="209"/>
      <c r="H436" s="212">
        <v>3.95</v>
      </c>
      <c r="I436" s="213"/>
      <c r="J436" s="209"/>
      <c r="K436" s="209"/>
      <c r="L436" s="214"/>
      <c r="M436" s="215"/>
      <c r="N436" s="216"/>
      <c r="O436" s="216"/>
      <c r="P436" s="216"/>
      <c r="Q436" s="216"/>
      <c r="R436" s="216"/>
      <c r="S436" s="216"/>
      <c r="T436" s="217"/>
      <c r="AT436" s="218" t="s">
        <v>229</v>
      </c>
      <c r="AU436" s="218" t="s">
        <v>21</v>
      </c>
      <c r="AV436" s="14" t="s">
        <v>21</v>
      </c>
      <c r="AW436" s="14" t="s">
        <v>42</v>
      </c>
      <c r="AX436" s="14" t="s">
        <v>82</v>
      </c>
      <c r="AY436" s="218" t="s">
        <v>221</v>
      </c>
    </row>
    <row r="437" spans="1:65" s="16" customFormat="1">
      <c r="B437" s="230"/>
      <c r="C437" s="231"/>
      <c r="D437" s="199" t="s">
        <v>229</v>
      </c>
      <c r="E437" s="232" t="s">
        <v>44</v>
      </c>
      <c r="F437" s="233" t="s">
        <v>516</v>
      </c>
      <c r="G437" s="231"/>
      <c r="H437" s="234">
        <v>166.95</v>
      </c>
      <c r="I437" s="235"/>
      <c r="J437" s="231"/>
      <c r="K437" s="231"/>
      <c r="L437" s="236"/>
      <c r="M437" s="237"/>
      <c r="N437" s="238"/>
      <c r="O437" s="238"/>
      <c r="P437" s="238"/>
      <c r="Q437" s="238"/>
      <c r="R437" s="238"/>
      <c r="S437" s="238"/>
      <c r="T437" s="239"/>
      <c r="AT437" s="240" t="s">
        <v>229</v>
      </c>
      <c r="AU437" s="240" t="s">
        <v>21</v>
      </c>
      <c r="AV437" s="16" t="s">
        <v>123</v>
      </c>
      <c r="AW437" s="16" t="s">
        <v>42</v>
      </c>
      <c r="AX437" s="16" t="s">
        <v>82</v>
      </c>
      <c r="AY437" s="240" t="s">
        <v>221</v>
      </c>
    </row>
    <row r="438" spans="1:65" s="15" customFormat="1">
      <c r="B438" s="219"/>
      <c r="C438" s="220"/>
      <c r="D438" s="199" t="s">
        <v>229</v>
      </c>
      <c r="E438" s="221" t="s">
        <v>44</v>
      </c>
      <c r="F438" s="222" t="s">
        <v>232</v>
      </c>
      <c r="G438" s="220"/>
      <c r="H438" s="223">
        <v>166.95</v>
      </c>
      <c r="I438" s="224"/>
      <c r="J438" s="220"/>
      <c r="K438" s="220"/>
      <c r="L438" s="225"/>
      <c r="M438" s="226"/>
      <c r="N438" s="227"/>
      <c r="O438" s="227"/>
      <c r="P438" s="227"/>
      <c r="Q438" s="227"/>
      <c r="R438" s="227"/>
      <c r="S438" s="227"/>
      <c r="T438" s="228"/>
      <c r="AT438" s="229" t="s">
        <v>229</v>
      </c>
      <c r="AU438" s="229" t="s">
        <v>21</v>
      </c>
      <c r="AV438" s="15" t="s">
        <v>227</v>
      </c>
      <c r="AW438" s="15" t="s">
        <v>42</v>
      </c>
      <c r="AX438" s="15" t="s">
        <v>89</v>
      </c>
      <c r="AY438" s="229" t="s">
        <v>221</v>
      </c>
    </row>
    <row r="439" spans="1:65" s="2" customFormat="1" ht="24.2" customHeight="1">
      <c r="A439" s="37"/>
      <c r="B439" s="38"/>
      <c r="C439" s="184" t="s">
        <v>535</v>
      </c>
      <c r="D439" s="184" t="s">
        <v>223</v>
      </c>
      <c r="E439" s="185" t="s">
        <v>536</v>
      </c>
      <c r="F439" s="186" t="s">
        <v>537</v>
      </c>
      <c r="G439" s="187" t="s">
        <v>133</v>
      </c>
      <c r="H439" s="188">
        <v>2157.15</v>
      </c>
      <c r="I439" s="189"/>
      <c r="J439" s="190">
        <f>ROUND(I439*H439,2)</f>
        <v>0</v>
      </c>
      <c r="K439" s="186" t="s">
        <v>226</v>
      </c>
      <c r="L439" s="42"/>
      <c r="M439" s="191" t="s">
        <v>44</v>
      </c>
      <c r="N439" s="192" t="s">
        <v>53</v>
      </c>
      <c r="O439" s="67"/>
      <c r="P439" s="193">
        <f>O439*H439</f>
        <v>0</v>
      </c>
      <c r="Q439" s="193">
        <v>0</v>
      </c>
      <c r="R439" s="193">
        <f>Q439*H439</f>
        <v>0</v>
      </c>
      <c r="S439" s="193">
        <v>0</v>
      </c>
      <c r="T439" s="194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95" t="s">
        <v>227</v>
      </c>
      <c r="AT439" s="195" t="s">
        <v>223</v>
      </c>
      <c r="AU439" s="195" t="s">
        <v>21</v>
      </c>
      <c r="AY439" s="19" t="s">
        <v>221</v>
      </c>
      <c r="BE439" s="196">
        <f>IF(N439="základní",J439,0)</f>
        <v>0</v>
      </c>
      <c r="BF439" s="196">
        <f>IF(N439="snížená",J439,0)</f>
        <v>0</v>
      </c>
      <c r="BG439" s="196">
        <f>IF(N439="zákl. přenesená",J439,0)</f>
        <v>0</v>
      </c>
      <c r="BH439" s="196">
        <f>IF(N439="sníž. přenesená",J439,0)</f>
        <v>0</v>
      </c>
      <c r="BI439" s="196">
        <f>IF(N439="nulová",J439,0)</f>
        <v>0</v>
      </c>
      <c r="BJ439" s="19" t="s">
        <v>89</v>
      </c>
      <c r="BK439" s="196">
        <f>ROUND(I439*H439,2)</f>
        <v>0</v>
      </c>
      <c r="BL439" s="19" t="s">
        <v>227</v>
      </c>
      <c r="BM439" s="195" t="s">
        <v>538</v>
      </c>
    </row>
    <row r="440" spans="1:65" s="13" customFormat="1">
      <c r="B440" s="197"/>
      <c r="C440" s="198"/>
      <c r="D440" s="199" t="s">
        <v>229</v>
      </c>
      <c r="E440" s="200" t="s">
        <v>44</v>
      </c>
      <c r="F440" s="201" t="s">
        <v>230</v>
      </c>
      <c r="G440" s="198"/>
      <c r="H440" s="200" t="s">
        <v>44</v>
      </c>
      <c r="I440" s="202"/>
      <c r="J440" s="198"/>
      <c r="K440" s="198"/>
      <c r="L440" s="203"/>
      <c r="M440" s="204"/>
      <c r="N440" s="205"/>
      <c r="O440" s="205"/>
      <c r="P440" s="205"/>
      <c r="Q440" s="205"/>
      <c r="R440" s="205"/>
      <c r="S440" s="205"/>
      <c r="T440" s="206"/>
      <c r="AT440" s="207" t="s">
        <v>229</v>
      </c>
      <c r="AU440" s="207" t="s">
        <v>21</v>
      </c>
      <c r="AV440" s="13" t="s">
        <v>89</v>
      </c>
      <c r="AW440" s="13" t="s">
        <v>42</v>
      </c>
      <c r="AX440" s="13" t="s">
        <v>82</v>
      </c>
      <c r="AY440" s="207" t="s">
        <v>221</v>
      </c>
    </row>
    <row r="441" spans="1:65" s="13" customFormat="1">
      <c r="B441" s="197"/>
      <c r="C441" s="198"/>
      <c r="D441" s="199" t="s">
        <v>229</v>
      </c>
      <c r="E441" s="200" t="s">
        <v>44</v>
      </c>
      <c r="F441" s="201" t="s">
        <v>319</v>
      </c>
      <c r="G441" s="198"/>
      <c r="H441" s="200" t="s">
        <v>44</v>
      </c>
      <c r="I441" s="202"/>
      <c r="J441" s="198"/>
      <c r="K441" s="198"/>
      <c r="L441" s="203"/>
      <c r="M441" s="204"/>
      <c r="N441" s="205"/>
      <c r="O441" s="205"/>
      <c r="P441" s="205"/>
      <c r="Q441" s="205"/>
      <c r="R441" s="205"/>
      <c r="S441" s="205"/>
      <c r="T441" s="206"/>
      <c r="AT441" s="207" t="s">
        <v>229</v>
      </c>
      <c r="AU441" s="207" t="s">
        <v>21</v>
      </c>
      <c r="AV441" s="13" t="s">
        <v>89</v>
      </c>
      <c r="AW441" s="13" t="s">
        <v>42</v>
      </c>
      <c r="AX441" s="13" t="s">
        <v>82</v>
      </c>
      <c r="AY441" s="207" t="s">
        <v>221</v>
      </c>
    </row>
    <row r="442" spans="1:65" s="14" customFormat="1">
      <c r="B442" s="208"/>
      <c r="C442" s="209"/>
      <c r="D442" s="199" t="s">
        <v>229</v>
      </c>
      <c r="E442" s="210" t="s">
        <v>44</v>
      </c>
      <c r="F442" s="211" t="s">
        <v>131</v>
      </c>
      <c r="G442" s="209"/>
      <c r="H442" s="212">
        <v>2078.5</v>
      </c>
      <c r="I442" s="213"/>
      <c r="J442" s="209"/>
      <c r="K442" s="209"/>
      <c r="L442" s="214"/>
      <c r="M442" s="215"/>
      <c r="N442" s="216"/>
      <c r="O442" s="216"/>
      <c r="P442" s="216"/>
      <c r="Q442" s="216"/>
      <c r="R442" s="216"/>
      <c r="S442" s="216"/>
      <c r="T442" s="217"/>
      <c r="AT442" s="218" t="s">
        <v>229</v>
      </c>
      <c r="AU442" s="218" t="s">
        <v>21</v>
      </c>
      <c r="AV442" s="14" t="s">
        <v>21</v>
      </c>
      <c r="AW442" s="14" t="s">
        <v>42</v>
      </c>
      <c r="AX442" s="14" t="s">
        <v>82</v>
      </c>
      <c r="AY442" s="218" t="s">
        <v>221</v>
      </c>
    </row>
    <row r="443" spans="1:65" s="14" customFormat="1">
      <c r="B443" s="208"/>
      <c r="C443" s="209"/>
      <c r="D443" s="199" t="s">
        <v>229</v>
      </c>
      <c r="E443" s="210" t="s">
        <v>44</v>
      </c>
      <c r="F443" s="211" t="s">
        <v>135</v>
      </c>
      <c r="G443" s="209"/>
      <c r="H443" s="212">
        <v>78.650000000000006</v>
      </c>
      <c r="I443" s="213"/>
      <c r="J443" s="209"/>
      <c r="K443" s="209"/>
      <c r="L443" s="214"/>
      <c r="M443" s="215"/>
      <c r="N443" s="216"/>
      <c r="O443" s="216"/>
      <c r="P443" s="216"/>
      <c r="Q443" s="216"/>
      <c r="R443" s="216"/>
      <c r="S443" s="216"/>
      <c r="T443" s="217"/>
      <c r="AT443" s="218" t="s">
        <v>229</v>
      </c>
      <c r="AU443" s="218" t="s">
        <v>21</v>
      </c>
      <c r="AV443" s="14" t="s">
        <v>21</v>
      </c>
      <c r="AW443" s="14" t="s">
        <v>42</v>
      </c>
      <c r="AX443" s="14" t="s">
        <v>82</v>
      </c>
      <c r="AY443" s="218" t="s">
        <v>221</v>
      </c>
    </row>
    <row r="444" spans="1:65" s="15" customFormat="1">
      <c r="B444" s="219"/>
      <c r="C444" s="220"/>
      <c r="D444" s="199" t="s">
        <v>229</v>
      </c>
      <c r="E444" s="221" t="s">
        <v>44</v>
      </c>
      <c r="F444" s="222" t="s">
        <v>232</v>
      </c>
      <c r="G444" s="220"/>
      <c r="H444" s="223">
        <v>2157.15</v>
      </c>
      <c r="I444" s="224"/>
      <c r="J444" s="220"/>
      <c r="K444" s="220"/>
      <c r="L444" s="225"/>
      <c r="M444" s="226"/>
      <c r="N444" s="227"/>
      <c r="O444" s="227"/>
      <c r="P444" s="227"/>
      <c r="Q444" s="227"/>
      <c r="R444" s="227"/>
      <c r="S444" s="227"/>
      <c r="T444" s="228"/>
      <c r="AT444" s="229" t="s">
        <v>229</v>
      </c>
      <c r="AU444" s="229" t="s">
        <v>21</v>
      </c>
      <c r="AV444" s="15" t="s">
        <v>227</v>
      </c>
      <c r="AW444" s="15" t="s">
        <v>42</v>
      </c>
      <c r="AX444" s="15" t="s">
        <v>89</v>
      </c>
      <c r="AY444" s="229" t="s">
        <v>221</v>
      </c>
    </row>
    <row r="445" spans="1:65" s="2" customFormat="1" ht="14.45" customHeight="1">
      <c r="A445" s="37"/>
      <c r="B445" s="38"/>
      <c r="C445" s="184" t="s">
        <v>539</v>
      </c>
      <c r="D445" s="184" t="s">
        <v>223</v>
      </c>
      <c r="E445" s="185" t="s">
        <v>540</v>
      </c>
      <c r="F445" s="186" t="s">
        <v>541</v>
      </c>
      <c r="G445" s="187" t="s">
        <v>133</v>
      </c>
      <c r="H445" s="188">
        <v>25.5</v>
      </c>
      <c r="I445" s="189"/>
      <c r="J445" s="190">
        <f>ROUND(I445*H445,2)</f>
        <v>0</v>
      </c>
      <c r="K445" s="186" t="s">
        <v>226</v>
      </c>
      <c r="L445" s="42"/>
      <c r="M445" s="191" t="s">
        <v>44</v>
      </c>
      <c r="N445" s="192" t="s">
        <v>53</v>
      </c>
      <c r="O445" s="67"/>
      <c r="P445" s="193">
        <f>O445*H445</f>
        <v>0</v>
      </c>
      <c r="Q445" s="193">
        <v>0.23</v>
      </c>
      <c r="R445" s="193">
        <f>Q445*H445</f>
        <v>5.8650000000000002</v>
      </c>
      <c r="S445" s="193">
        <v>0</v>
      </c>
      <c r="T445" s="194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95" t="s">
        <v>227</v>
      </c>
      <c r="AT445" s="195" t="s">
        <v>223</v>
      </c>
      <c r="AU445" s="195" t="s">
        <v>21</v>
      </c>
      <c r="AY445" s="19" t="s">
        <v>221</v>
      </c>
      <c r="BE445" s="196">
        <f>IF(N445="základní",J445,0)</f>
        <v>0</v>
      </c>
      <c r="BF445" s="196">
        <f>IF(N445="snížená",J445,0)</f>
        <v>0</v>
      </c>
      <c r="BG445" s="196">
        <f>IF(N445="zákl. přenesená",J445,0)</f>
        <v>0</v>
      </c>
      <c r="BH445" s="196">
        <f>IF(N445="sníž. přenesená",J445,0)</f>
        <v>0</v>
      </c>
      <c r="BI445" s="196">
        <f>IF(N445="nulová",J445,0)</f>
        <v>0</v>
      </c>
      <c r="BJ445" s="19" t="s">
        <v>89</v>
      </c>
      <c r="BK445" s="196">
        <f>ROUND(I445*H445,2)</f>
        <v>0</v>
      </c>
      <c r="BL445" s="19" t="s">
        <v>227</v>
      </c>
      <c r="BM445" s="195" t="s">
        <v>542</v>
      </c>
    </row>
    <row r="446" spans="1:65" s="13" customFormat="1">
      <c r="B446" s="197"/>
      <c r="C446" s="198"/>
      <c r="D446" s="199" t="s">
        <v>229</v>
      </c>
      <c r="E446" s="200" t="s">
        <v>44</v>
      </c>
      <c r="F446" s="201" t="s">
        <v>230</v>
      </c>
      <c r="G446" s="198"/>
      <c r="H446" s="200" t="s">
        <v>44</v>
      </c>
      <c r="I446" s="202"/>
      <c r="J446" s="198"/>
      <c r="K446" s="198"/>
      <c r="L446" s="203"/>
      <c r="M446" s="204"/>
      <c r="N446" s="205"/>
      <c r="O446" s="205"/>
      <c r="P446" s="205"/>
      <c r="Q446" s="205"/>
      <c r="R446" s="205"/>
      <c r="S446" s="205"/>
      <c r="T446" s="206"/>
      <c r="AT446" s="207" t="s">
        <v>229</v>
      </c>
      <c r="AU446" s="207" t="s">
        <v>21</v>
      </c>
      <c r="AV446" s="13" t="s">
        <v>89</v>
      </c>
      <c r="AW446" s="13" t="s">
        <v>42</v>
      </c>
      <c r="AX446" s="13" t="s">
        <v>82</v>
      </c>
      <c r="AY446" s="207" t="s">
        <v>221</v>
      </c>
    </row>
    <row r="447" spans="1:65" s="13" customFormat="1">
      <c r="B447" s="197"/>
      <c r="C447" s="198"/>
      <c r="D447" s="199" t="s">
        <v>229</v>
      </c>
      <c r="E447" s="200" t="s">
        <v>44</v>
      </c>
      <c r="F447" s="201" t="s">
        <v>319</v>
      </c>
      <c r="G447" s="198"/>
      <c r="H447" s="200" t="s">
        <v>44</v>
      </c>
      <c r="I447" s="202"/>
      <c r="J447" s="198"/>
      <c r="K447" s="198"/>
      <c r="L447" s="203"/>
      <c r="M447" s="204"/>
      <c r="N447" s="205"/>
      <c r="O447" s="205"/>
      <c r="P447" s="205"/>
      <c r="Q447" s="205"/>
      <c r="R447" s="205"/>
      <c r="S447" s="205"/>
      <c r="T447" s="206"/>
      <c r="AT447" s="207" t="s">
        <v>229</v>
      </c>
      <c r="AU447" s="207" t="s">
        <v>21</v>
      </c>
      <c r="AV447" s="13" t="s">
        <v>89</v>
      </c>
      <c r="AW447" s="13" t="s">
        <v>42</v>
      </c>
      <c r="AX447" s="13" t="s">
        <v>82</v>
      </c>
      <c r="AY447" s="207" t="s">
        <v>221</v>
      </c>
    </row>
    <row r="448" spans="1:65" s="14" customFormat="1">
      <c r="B448" s="208"/>
      <c r="C448" s="209"/>
      <c r="D448" s="199" t="s">
        <v>229</v>
      </c>
      <c r="E448" s="210" t="s">
        <v>44</v>
      </c>
      <c r="F448" s="211" t="s">
        <v>180</v>
      </c>
      <c r="G448" s="209"/>
      <c r="H448" s="212">
        <v>25.5</v>
      </c>
      <c r="I448" s="213"/>
      <c r="J448" s="209"/>
      <c r="K448" s="209"/>
      <c r="L448" s="214"/>
      <c r="M448" s="215"/>
      <c r="N448" s="216"/>
      <c r="O448" s="216"/>
      <c r="P448" s="216"/>
      <c r="Q448" s="216"/>
      <c r="R448" s="216"/>
      <c r="S448" s="216"/>
      <c r="T448" s="217"/>
      <c r="AT448" s="218" t="s">
        <v>229</v>
      </c>
      <c r="AU448" s="218" t="s">
        <v>21</v>
      </c>
      <c r="AV448" s="14" t="s">
        <v>21</v>
      </c>
      <c r="AW448" s="14" t="s">
        <v>42</v>
      </c>
      <c r="AX448" s="14" t="s">
        <v>82</v>
      </c>
      <c r="AY448" s="218" t="s">
        <v>221</v>
      </c>
    </row>
    <row r="449" spans="1:65" s="15" customFormat="1">
      <c r="B449" s="219"/>
      <c r="C449" s="220"/>
      <c r="D449" s="199" t="s">
        <v>229</v>
      </c>
      <c r="E449" s="221" t="s">
        <v>44</v>
      </c>
      <c r="F449" s="222" t="s">
        <v>232</v>
      </c>
      <c r="G449" s="220"/>
      <c r="H449" s="223">
        <v>25.5</v>
      </c>
      <c r="I449" s="224"/>
      <c r="J449" s="220"/>
      <c r="K449" s="220"/>
      <c r="L449" s="225"/>
      <c r="M449" s="226"/>
      <c r="N449" s="227"/>
      <c r="O449" s="227"/>
      <c r="P449" s="227"/>
      <c r="Q449" s="227"/>
      <c r="R449" s="227"/>
      <c r="S449" s="227"/>
      <c r="T449" s="228"/>
      <c r="AT449" s="229" t="s">
        <v>229</v>
      </c>
      <c r="AU449" s="229" t="s">
        <v>21</v>
      </c>
      <c r="AV449" s="15" t="s">
        <v>227</v>
      </c>
      <c r="AW449" s="15" t="s">
        <v>42</v>
      </c>
      <c r="AX449" s="15" t="s">
        <v>89</v>
      </c>
      <c r="AY449" s="229" t="s">
        <v>221</v>
      </c>
    </row>
    <row r="450" spans="1:65" s="2" customFormat="1" ht="14.45" customHeight="1">
      <c r="A450" s="37"/>
      <c r="B450" s="38"/>
      <c r="C450" s="184" t="s">
        <v>543</v>
      </c>
      <c r="D450" s="184" t="s">
        <v>223</v>
      </c>
      <c r="E450" s="185" t="s">
        <v>544</v>
      </c>
      <c r="F450" s="186" t="s">
        <v>545</v>
      </c>
      <c r="G450" s="187" t="s">
        <v>133</v>
      </c>
      <c r="H450" s="188">
        <v>38.549999999999997</v>
      </c>
      <c r="I450" s="189"/>
      <c r="J450" s="190">
        <f>ROUND(I450*H450,2)</f>
        <v>0</v>
      </c>
      <c r="K450" s="186" t="s">
        <v>226</v>
      </c>
      <c r="L450" s="42"/>
      <c r="M450" s="191" t="s">
        <v>44</v>
      </c>
      <c r="N450" s="192" t="s">
        <v>53</v>
      </c>
      <c r="O450" s="67"/>
      <c r="P450" s="193">
        <f>O450*H450</f>
        <v>0</v>
      </c>
      <c r="Q450" s="193">
        <v>0.40799999999999997</v>
      </c>
      <c r="R450" s="193">
        <f>Q450*H450</f>
        <v>15.728399999999997</v>
      </c>
      <c r="S450" s="193">
        <v>0</v>
      </c>
      <c r="T450" s="194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95" t="s">
        <v>227</v>
      </c>
      <c r="AT450" s="195" t="s">
        <v>223</v>
      </c>
      <c r="AU450" s="195" t="s">
        <v>21</v>
      </c>
      <c r="AY450" s="19" t="s">
        <v>221</v>
      </c>
      <c r="BE450" s="196">
        <f>IF(N450="základní",J450,0)</f>
        <v>0</v>
      </c>
      <c r="BF450" s="196">
        <f>IF(N450="snížená",J450,0)</f>
        <v>0</v>
      </c>
      <c r="BG450" s="196">
        <f>IF(N450="zákl. přenesená",J450,0)</f>
        <v>0</v>
      </c>
      <c r="BH450" s="196">
        <f>IF(N450="sníž. přenesená",J450,0)</f>
        <v>0</v>
      </c>
      <c r="BI450" s="196">
        <f>IF(N450="nulová",J450,0)</f>
        <v>0</v>
      </c>
      <c r="BJ450" s="19" t="s">
        <v>89</v>
      </c>
      <c r="BK450" s="196">
        <f>ROUND(I450*H450,2)</f>
        <v>0</v>
      </c>
      <c r="BL450" s="19" t="s">
        <v>227</v>
      </c>
      <c r="BM450" s="195" t="s">
        <v>546</v>
      </c>
    </row>
    <row r="451" spans="1:65" s="13" customFormat="1">
      <c r="B451" s="197"/>
      <c r="C451" s="198"/>
      <c r="D451" s="199" t="s">
        <v>229</v>
      </c>
      <c r="E451" s="200" t="s">
        <v>44</v>
      </c>
      <c r="F451" s="201" t="s">
        <v>230</v>
      </c>
      <c r="G451" s="198"/>
      <c r="H451" s="200" t="s">
        <v>44</v>
      </c>
      <c r="I451" s="202"/>
      <c r="J451" s="198"/>
      <c r="K451" s="198"/>
      <c r="L451" s="203"/>
      <c r="M451" s="204"/>
      <c r="N451" s="205"/>
      <c r="O451" s="205"/>
      <c r="P451" s="205"/>
      <c r="Q451" s="205"/>
      <c r="R451" s="205"/>
      <c r="S451" s="205"/>
      <c r="T451" s="206"/>
      <c r="AT451" s="207" t="s">
        <v>229</v>
      </c>
      <c r="AU451" s="207" t="s">
        <v>21</v>
      </c>
      <c r="AV451" s="13" t="s">
        <v>89</v>
      </c>
      <c r="AW451" s="13" t="s">
        <v>42</v>
      </c>
      <c r="AX451" s="13" t="s">
        <v>82</v>
      </c>
      <c r="AY451" s="207" t="s">
        <v>221</v>
      </c>
    </row>
    <row r="452" spans="1:65" s="14" customFormat="1">
      <c r="B452" s="208"/>
      <c r="C452" s="209"/>
      <c r="D452" s="199" t="s">
        <v>229</v>
      </c>
      <c r="E452" s="210" t="s">
        <v>44</v>
      </c>
      <c r="F452" s="211" t="s">
        <v>150</v>
      </c>
      <c r="G452" s="209"/>
      <c r="H452" s="212">
        <v>38.549999999999997</v>
      </c>
      <c r="I452" s="213"/>
      <c r="J452" s="209"/>
      <c r="K452" s="209"/>
      <c r="L452" s="214"/>
      <c r="M452" s="215"/>
      <c r="N452" s="216"/>
      <c r="O452" s="216"/>
      <c r="P452" s="216"/>
      <c r="Q452" s="216"/>
      <c r="R452" s="216"/>
      <c r="S452" s="216"/>
      <c r="T452" s="217"/>
      <c r="AT452" s="218" t="s">
        <v>229</v>
      </c>
      <c r="AU452" s="218" t="s">
        <v>21</v>
      </c>
      <c r="AV452" s="14" t="s">
        <v>21</v>
      </c>
      <c r="AW452" s="14" t="s">
        <v>42</v>
      </c>
      <c r="AX452" s="14" t="s">
        <v>82</v>
      </c>
      <c r="AY452" s="218" t="s">
        <v>221</v>
      </c>
    </row>
    <row r="453" spans="1:65" s="15" customFormat="1">
      <c r="B453" s="219"/>
      <c r="C453" s="220"/>
      <c r="D453" s="199" t="s">
        <v>229</v>
      </c>
      <c r="E453" s="221" t="s">
        <v>44</v>
      </c>
      <c r="F453" s="222" t="s">
        <v>232</v>
      </c>
      <c r="G453" s="220"/>
      <c r="H453" s="223">
        <v>38.549999999999997</v>
      </c>
      <c r="I453" s="224"/>
      <c r="J453" s="220"/>
      <c r="K453" s="220"/>
      <c r="L453" s="225"/>
      <c r="M453" s="226"/>
      <c r="N453" s="227"/>
      <c r="O453" s="227"/>
      <c r="P453" s="227"/>
      <c r="Q453" s="227"/>
      <c r="R453" s="227"/>
      <c r="S453" s="227"/>
      <c r="T453" s="228"/>
      <c r="AT453" s="229" t="s">
        <v>229</v>
      </c>
      <c r="AU453" s="229" t="s">
        <v>21</v>
      </c>
      <c r="AV453" s="15" t="s">
        <v>227</v>
      </c>
      <c r="AW453" s="15" t="s">
        <v>42</v>
      </c>
      <c r="AX453" s="15" t="s">
        <v>89</v>
      </c>
      <c r="AY453" s="229" t="s">
        <v>221</v>
      </c>
    </row>
    <row r="454" spans="1:65" s="2" customFormat="1" ht="14.45" customHeight="1">
      <c r="A454" s="37"/>
      <c r="B454" s="38"/>
      <c r="C454" s="184" t="s">
        <v>547</v>
      </c>
      <c r="D454" s="184" t="s">
        <v>223</v>
      </c>
      <c r="E454" s="185" t="s">
        <v>548</v>
      </c>
      <c r="F454" s="186" t="s">
        <v>549</v>
      </c>
      <c r="G454" s="187" t="s">
        <v>133</v>
      </c>
      <c r="H454" s="188">
        <v>2157.15</v>
      </c>
      <c r="I454" s="189"/>
      <c r="J454" s="190">
        <f>ROUND(I454*H454,2)</f>
        <v>0</v>
      </c>
      <c r="K454" s="186" t="s">
        <v>226</v>
      </c>
      <c r="L454" s="42"/>
      <c r="M454" s="191" t="s">
        <v>44</v>
      </c>
      <c r="N454" s="192" t="s">
        <v>53</v>
      </c>
      <c r="O454" s="67"/>
      <c r="P454" s="193">
        <f>O454*H454</f>
        <v>0</v>
      </c>
      <c r="Q454" s="193">
        <v>0</v>
      </c>
      <c r="R454" s="193">
        <f>Q454*H454</f>
        <v>0</v>
      </c>
      <c r="S454" s="193">
        <v>0</v>
      </c>
      <c r="T454" s="194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95" t="s">
        <v>227</v>
      </c>
      <c r="AT454" s="195" t="s">
        <v>223</v>
      </c>
      <c r="AU454" s="195" t="s">
        <v>21</v>
      </c>
      <c r="AY454" s="19" t="s">
        <v>221</v>
      </c>
      <c r="BE454" s="196">
        <f>IF(N454="základní",J454,0)</f>
        <v>0</v>
      </c>
      <c r="BF454" s="196">
        <f>IF(N454="snížená",J454,0)</f>
        <v>0</v>
      </c>
      <c r="BG454" s="196">
        <f>IF(N454="zákl. přenesená",J454,0)</f>
        <v>0</v>
      </c>
      <c r="BH454" s="196">
        <f>IF(N454="sníž. přenesená",J454,0)</f>
        <v>0</v>
      </c>
      <c r="BI454" s="196">
        <f>IF(N454="nulová",J454,0)</f>
        <v>0</v>
      </c>
      <c r="BJ454" s="19" t="s">
        <v>89</v>
      </c>
      <c r="BK454" s="196">
        <f>ROUND(I454*H454,2)</f>
        <v>0</v>
      </c>
      <c r="BL454" s="19" t="s">
        <v>227</v>
      </c>
      <c r="BM454" s="195" t="s">
        <v>550</v>
      </c>
    </row>
    <row r="455" spans="1:65" s="13" customFormat="1">
      <c r="B455" s="197"/>
      <c r="C455" s="198"/>
      <c r="D455" s="199" t="s">
        <v>229</v>
      </c>
      <c r="E455" s="200" t="s">
        <v>44</v>
      </c>
      <c r="F455" s="201" t="s">
        <v>230</v>
      </c>
      <c r="G455" s="198"/>
      <c r="H455" s="200" t="s">
        <v>44</v>
      </c>
      <c r="I455" s="202"/>
      <c r="J455" s="198"/>
      <c r="K455" s="198"/>
      <c r="L455" s="203"/>
      <c r="M455" s="204"/>
      <c r="N455" s="205"/>
      <c r="O455" s="205"/>
      <c r="P455" s="205"/>
      <c r="Q455" s="205"/>
      <c r="R455" s="205"/>
      <c r="S455" s="205"/>
      <c r="T455" s="206"/>
      <c r="AT455" s="207" t="s">
        <v>229</v>
      </c>
      <c r="AU455" s="207" t="s">
        <v>21</v>
      </c>
      <c r="AV455" s="13" t="s">
        <v>89</v>
      </c>
      <c r="AW455" s="13" t="s">
        <v>42</v>
      </c>
      <c r="AX455" s="13" t="s">
        <v>82</v>
      </c>
      <c r="AY455" s="207" t="s">
        <v>221</v>
      </c>
    </row>
    <row r="456" spans="1:65" s="13" customFormat="1">
      <c r="B456" s="197"/>
      <c r="C456" s="198"/>
      <c r="D456" s="199" t="s">
        <v>229</v>
      </c>
      <c r="E456" s="200" t="s">
        <v>44</v>
      </c>
      <c r="F456" s="201" t="s">
        <v>319</v>
      </c>
      <c r="G456" s="198"/>
      <c r="H456" s="200" t="s">
        <v>44</v>
      </c>
      <c r="I456" s="202"/>
      <c r="J456" s="198"/>
      <c r="K456" s="198"/>
      <c r="L456" s="203"/>
      <c r="M456" s="204"/>
      <c r="N456" s="205"/>
      <c r="O456" s="205"/>
      <c r="P456" s="205"/>
      <c r="Q456" s="205"/>
      <c r="R456" s="205"/>
      <c r="S456" s="205"/>
      <c r="T456" s="206"/>
      <c r="AT456" s="207" t="s">
        <v>229</v>
      </c>
      <c r="AU456" s="207" t="s">
        <v>21</v>
      </c>
      <c r="AV456" s="13" t="s">
        <v>89</v>
      </c>
      <c r="AW456" s="13" t="s">
        <v>42</v>
      </c>
      <c r="AX456" s="13" t="s">
        <v>82</v>
      </c>
      <c r="AY456" s="207" t="s">
        <v>221</v>
      </c>
    </row>
    <row r="457" spans="1:65" s="14" customFormat="1">
      <c r="B457" s="208"/>
      <c r="C457" s="209"/>
      <c r="D457" s="199" t="s">
        <v>229</v>
      </c>
      <c r="E457" s="210" t="s">
        <v>44</v>
      </c>
      <c r="F457" s="211" t="s">
        <v>131</v>
      </c>
      <c r="G457" s="209"/>
      <c r="H457" s="212">
        <v>2078.5</v>
      </c>
      <c r="I457" s="213"/>
      <c r="J457" s="209"/>
      <c r="K457" s="209"/>
      <c r="L457" s="214"/>
      <c r="M457" s="215"/>
      <c r="N457" s="216"/>
      <c r="O457" s="216"/>
      <c r="P457" s="216"/>
      <c r="Q457" s="216"/>
      <c r="R457" s="216"/>
      <c r="S457" s="216"/>
      <c r="T457" s="217"/>
      <c r="AT457" s="218" t="s">
        <v>229</v>
      </c>
      <c r="AU457" s="218" t="s">
        <v>21</v>
      </c>
      <c r="AV457" s="14" t="s">
        <v>21</v>
      </c>
      <c r="AW457" s="14" t="s">
        <v>42</v>
      </c>
      <c r="AX457" s="14" t="s">
        <v>82</v>
      </c>
      <c r="AY457" s="218" t="s">
        <v>221</v>
      </c>
    </row>
    <row r="458" spans="1:65" s="14" customFormat="1">
      <c r="B458" s="208"/>
      <c r="C458" s="209"/>
      <c r="D458" s="199" t="s">
        <v>229</v>
      </c>
      <c r="E458" s="210" t="s">
        <v>44</v>
      </c>
      <c r="F458" s="211" t="s">
        <v>135</v>
      </c>
      <c r="G458" s="209"/>
      <c r="H458" s="212">
        <v>78.650000000000006</v>
      </c>
      <c r="I458" s="213"/>
      <c r="J458" s="209"/>
      <c r="K458" s="209"/>
      <c r="L458" s="214"/>
      <c r="M458" s="215"/>
      <c r="N458" s="216"/>
      <c r="O458" s="216"/>
      <c r="P458" s="216"/>
      <c r="Q458" s="216"/>
      <c r="R458" s="216"/>
      <c r="S458" s="216"/>
      <c r="T458" s="217"/>
      <c r="AT458" s="218" t="s">
        <v>229</v>
      </c>
      <c r="AU458" s="218" t="s">
        <v>21</v>
      </c>
      <c r="AV458" s="14" t="s">
        <v>21</v>
      </c>
      <c r="AW458" s="14" t="s">
        <v>42</v>
      </c>
      <c r="AX458" s="14" t="s">
        <v>82</v>
      </c>
      <c r="AY458" s="218" t="s">
        <v>221</v>
      </c>
    </row>
    <row r="459" spans="1:65" s="15" customFormat="1">
      <c r="B459" s="219"/>
      <c r="C459" s="220"/>
      <c r="D459" s="199" t="s">
        <v>229</v>
      </c>
      <c r="E459" s="221" t="s">
        <v>44</v>
      </c>
      <c r="F459" s="222" t="s">
        <v>232</v>
      </c>
      <c r="G459" s="220"/>
      <c r="H459" s="223">
        <v>2157.15</v>
      </c>
      <c r="I459" s="224"/>
      <c r="J459" s="220"/>
      <c r="K459" s="220"/>
      <c r="L459" s="225"/>
      <c r="M459" s="226"/>
      <c r="N459" s="227"/>
      <c r="O459" s="227"/>
      <c r="P459" s="227"/>
      <c r="Q459" s="227"/>
      <c r="R459" s="227"/>
      <c r="S459" s="227"/>
      <c r="T459" s="228"/>
      <c r="AT459" s="229" t="s">
        <v>229</v>
      </c>
      <c r="AU459" s="229" t="s">
        <v>21</v>
      </c>
      <c r="AV459" s="15" t="s">
        <v>227</v>
      </c>
      <c r="AW459" s="15" t="s">
        <v>42</v>
      </c>
      <c r="AX459" s="15" t="s">
        <v>89</v>
      </c>
      <c r="AY459" s="229" t="s">
        <v>221</v>
      </c>
    </row>
    <row r="460" spans="1:65" s="2" customFormat="1" ht="14.45" customHeight="1">
      <c r="A460" s="37"/>
      <c r="B460" s="38"/>
      <c r="C460" s="184" t="s">
        <v>551</v>
      </c>
      <c r="D460" s="184" t="s">
        <v>223</v>
      </c>
      <c r="E460" s="185" t="s">
        <v>552</v>
      </c>
      <c r="F460" s="186" t="s">
        <v>553</v>
      </c>
      <c r="G460" s="187" t="s">
        <v>133</v>
      </c>
      <c r="H460" s="188">
        <v>2764.85</v>
      </c>
      <c r="I460" s="189"/>
      <c r="J460" s="190">
        <f>ROUND(I460*H460,2)</f>
        <v>0</v>
      </c>
      <c r="K460" s="186" t="s">
        <v>226</v>
      </c>
      <c r="L460" s="42"/>
      <c r="M460" s="191" t="s">
        <v>44</v>
      </c>
      <c r="N460" s="192" t="s">
        <v>53</v>
      </c>
      <c r="O460" s="67"/>
      <c r="P460" s="193">
        <f>O460*H460</f>
        <v>0</v>
      </c>
      <c r="Q460" s="193">
        <v>0</v>
      </c>
      <c r="R460" s="193">
        <f>Q460*H460</f>
        <v>0</v>
      </c>
      <c r="S460" s="193">
        <v>0</v>
      </c>
      <c r="T460" s="194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95" t="s">
        <v>227</v>
      </c>
      <c r="AT460" s="195" t="s">
        <v>223</v>
      </c>
      <c r="AU460" s="195" t="s">
        <v>21</v>
      </c>
      <c r="AY460" s="19" t="s">
        <v>221</v>
      </c>
      <c r="BE460" s="196">
        <f>IF(N460="základní",J460,0)</f>
        <v>0</v>
      </c>
      <c r="BF460" s="196">
        <f>IF(N460="snížená",J460,0)</f>
        <v>0</v>
      </c>
      <c r="BG460" s="196">
        <f>IF(N460="zákl. přenesená",J460,0)</f>
        <v>0</v>
      </c>
      <c r="BH460" s="196">
        <f>IF(N460="sníž. přenesená",J460,0)</f>
        <v>0</v>
      </c>
      <c r="BI460" s="196">
        <f>IF(N460="nulová",J460,0)</f>
        <v>0</v>
      </c>
      <c r="BJ460" s="19" t="s">
        <v>89</v>
      </c>
      <c r="BK460" s="196">
        <f>ROUND(I460*H460,2)</f>
        <v>0</v>
      </c>
      <c r="BL460" s="19" t="s">
        <v>227</v>
      </c>
      <c r="BM460" s="195" t="s">
        <v>554</v>
      </c>
    </row>
    <row r="461" spans="1:65" s="13" customFormat="1">
      <c r="B461" s="197"/>
      <c r="C461" s="198"/>
      <c r="D461" s="199" t="s">
        <v>229</v>
      </c>
      <c r="E461" s="200" t="s">
        <v>44</v>
      </c>
      <c r="F461" s="201" t="s">
        <v>230</v>
      </c>
      <c r="G461" s="198"/>
      <c r="H461" s="200" t="s">
        <v>44</v>
      </c>
      <c r="I461" s="202"/>
      <c r="J461" s="198"/>
      <c r="K461" s="198"/>
      <c r="L461" s="203"/>
      <c r="M461" s="204"/>
      <c r="N461" s="205"/>
      <c r="O461" s="205"/>
      <c r="P461" s="205"/>
      <c r="Q461" s="205"/>
      <c r="R461" s="205"/>
      <c r="S461" s="205"/>
      <c r="T461" s="206"/>
      <c r="AT461" s="207" t="s">
        <v>229</v>
      </c>
      <c r="AU461" s="207" t="s">
        <v>21</v>
      </c>
      <c r="AV461" s="13" t="s">
        <v>89</v>
      </c>
      <c r="AW461" s="13" t="s">
        <v>42</v>
      </c>
      <c r="AX461" s="13" t="s">
        <v>82</v>
      </c>
      <c r="AY461" s="207" t="s">
        <v>221</v>
      </c>
    </row>
    <row r="462" spans="1:65" s="13" customFormat="1">
      <c r="B462" s="197"/>
      <c r="C462" s="198"/>
      <c r="D462" s="199" t="s">
        <v>229</v>
      </c>
      <c r="E462" s="200" t="s">
        <v>44</v>
      </c>
      <c r="F462" s="201" t="s">
        <v>319</v>
      </c>
      <c r="G462" s="198"/>
      <c r="H462" s="200" t="s">
        <v>44</v>
      </c>
      <c r="I462" s="202"/>
      <c r="J462" s="198"/>
      <c r="K462" s="198"/>
      <c r="L462" s="203"/>
      <c r="M462" s="204"/>
      <c r="N462" s="205"/>
      <c r="O462" s="205"/>
      <c r="P462" s="205"/>
      <c r="Q462" s="205"/>
      <c r="R462" s="205"/>
      <c r="S462" s="205"/>
      <c r="T462" s="206"/>
      <c r="AT462" s="207" t="s">
        <v>229</v>
      </c>
      <c r="AU462" s="207" t="s">
        <v>21</v>
      </c>
      <c r="AV462" s="13" t="s">
        <v>89</v>
      </c>
      <c r="AW462" s="13" t="s">
        <v>42</v>
      </c>
      <c r="AX462" s="13" t="s">
        <v>82</v>
      </c>
      <c r="AY462" s="207" t="s">
        <v>221</v>
      </c>
    </row>
    <row r="463" spans="1:65" s="14" customFormat="1">
      <c r="B463" s="208"/>
      <c r="C463" s="209"/>
      <c r="D463" s="199" t="s">
        <v>229</v>
      </c>
      <c r="E463" s="210" t="s">
        <v>44</v>
      </c>
      <c r="F463" s="211" t="s">
        <v>131</v>
      </c>
      <c r="G463" s="209"/>
      <c r="H463" s="212">
        <v>2078.5</v>
      </c>
      <c r="I463" s="213"/>
      <c r="J463" s="209"/>
      <c r="K463" s="209"/>
      <c r="L463" s="214"/>
      <c r="M463" s="215"/>
      <c r="N463" s="216"/>
      <c r="O463" s="216"/>
      <c r="P463" s="216"/>
      <c r="Q463" s="216"/>
      <c r="R463" s="216"/>
      <c r="S463" s="216"/>
      <c r="T463" s="217"/>
      <c r="AT463" s="218" t="s">
        <v>229</v>
      </c>
      <c r="AU463" s="218" t="s">
        <v>21</v>
      </c>
      <c r="AV463" s="14" t="s">
        <v>21</v>
      </c>
      <c r="AW463" s="14" t="s">
        <v>42</v>
      </c>
      <c r="AX463" s="14" t="s">
        <v>82</v>
      </c>
      <c r="AY463" s="218" t="s">
        <v>221</v>
      </c>
    </row>
    <row r="464" spans="1:65" s="14" customFormat="1">
      <c r="B464" s="208"/>
      <c r="C464" s="209"/>
      <c r="D464" s="199" t="s">
        <v>229</v>
      </c>
      <c r="E464" s="210" t="s">
        <v>44</v>
      </c>
      <c r="F464" s="211" t="s">
        <v>135</v>
      </c>
      <c r="G464" s="209"/>
      <c r="H464" s="212">
        <v>78.650000000000006</v>
      </c>
      <c r="I464" s="213"/>
      <c r="J464" s="209"/>
      <c r="K464" s="209"/>
      <c r="L464" s="214"/>
      <c r="M464" s="215"/>
      <c r="N464" s="216"/>
      <c r="O464" s="216"/>
      <c r="P464" s="216"/>
      <c r="Q464" s="216"/>
      <c r="R464" s="216"/>
      <c r="S464" s="216"/>
      <c r="T464" s="217"/>
      <c r="AT464" s="218" t="s">
        <v>229</v>
      </c>
      <c r="AU464" s="218" t="s">
        <v>21</v>
      </c>
      <c r="AV464" s="14" t="s">
        <v>21</v>
      </c>
      <c r="AW464" s="14" t="s">
        <v>42</v>
      </c>
      <c r="AX464" s="14" t="s">
        <v>82</v>
      </c>
      <c r="AY464" s="218" t="s">
        <v>221</v>
      </c>
    </row>
    <row r="465" spans="1:65" s="16" customFormat="1">
      <c r="B465" s="230"/>
      <c r="C465" s="231"/>
      <c r="D465" s="199" t="s">
        <v>229</v>
      </c>
      <c r="E465" s="232" t="s">
        <v>44</v>
      </c>
      <c r="F465" s="233" t="s">
        <v>555</v>
      </c>
      <c r="G465" s="231"/>
      <c r="H465" s="234">
        <v>2157.15</v>
      </c>
      <c r="I465" s="235"/>
      <c r="J465" s="231"/>
      <c r="K465" s="231"/>
      <c r="L465" s="236"/>
      <c r="M465" s="237"/>
      <c r="N465" s="238"/>
      <c r="O465" s="238"/>
      <c r="P465" s="238"/>
      <c r="Q465" s="238"/>
      <c r="R465" s="238"/>
      <c r="S465" s="238"/>
      <c r="T465" s="239"/>
      <c r="AT465" s="240" t="s">
        <v>229</v>
      </c>
      <c r="AU465" s="240" t="s">
        <v>21</v>
      </c>
      <c r="AV465" s="16" t="s">
        <v>123</v>
      </c>
      <c r="AW465" s="16" t="s">
        <v>42</v>
      </c>
      <c r="AX465" s="16" t="s">
        <v>82</v>
      </c>
      <c r="AY465" s="240" t="s">
        <v>221</v>
      </c>
    </row>
    <row r="466" spans="1:65" s="14" customFormat="1">
      <c r="B466" s="208"/>
      <c r="C466" s="209"/>
      <c r="D466" s="199" t="s">
        <v>229</v>
      </c>
      <c r="E466" s="210" t="s">
        <v>44</v>
      </c>
      <c r="F466" s="211" t="s">
        <v>556</v>
      </c>
      <c r="G466" s="209"/>
      <c r="H466" s="212">
        <v>607.70000000000005</v>
      </c>
      <c r="I466" s="213"/>
      <c r="J466" s="209"/>
      <c r="K466" s="209"/>
      <c r="L466" s="214"/>
      <c r="M466" s="215"/>
      <c r="N466" s="216"/>
      <c r="O466" s="216"/>
      <c r="P466" s="216"/>
      <c r="Q466" s="216"/>
      <c r="R466" s="216"/>
      <c r="S466" s="216"/>
      <c r="T466" s="217"/>
      <c r="AT466" s="218" t="s">
        <v>229</v>
      </c>
      <c r="AU466" s="218" t="s">
        <v>21</v>
      </c>
      <c r="AV466" s="14" t="s">
        <v>21</v>
      </c>
      <c r="AW466" s="14" t="s">
        <v>42</v>
      </c>
      <c r="AX466" s="14" t="s">
        <v>82</v>
      </c>
      <c r="AY466" s="218" t="s">
        <v>221</v>
      </c>
    </row>
    <row r="467" spans="1:65" s="16" customFormat="1">
      <c r="B467" s="230"/>
      <c r="C467" s="231"/>
      <c r="D467" s="199" t="s">
        <v>229</v>
      </c>
      <c r="E467" s="232" t="s">
        <v>44</v>
      </c>
      <c r="F467" s="233" t="s">
        <v>557</v>
      </c>
      <c r="G467" s="231"/>
      <c r="H467" s="234">
        <v>607.70000000000005</v>
      </c>
      <c r="I467" s="235"/>
      <c r="J467" s="231"/>
      <c r="K467" s="231"/>
      <c r="L467" s="236"/>
      <c r="M467" s="237"/>
      <c r="N467" s="238"/>
      <c r="O467" s="238"/>
      <c r="P467" s="238"/>
      <c r="Q467" s="238"/>
      <c r="R467" s="238"/>
      <c r="S467" s="238"/>
      <c r="T467" s="239"/>
      <c r="AT467" s="240" t="s">
        <v>229</v>
      </c>
      <c r="AU467" s="240" t="s">
        <v>21</v>
      </c>
      <c r="AV467" s="16" t="s">
        <v>123</v>
      </c>
      <c r="AW467" s="16" t="s">
        <v>42</v>
      </c>
      <c r="AX467" s="16" t="s">
        <v>82</v>
      </c>
      <c r="AY467" s="240" t="s">
        <v>221</v>
      </c>
    </row>
    <row r="468" spans="1:65" s="15" customFormat="1">
      <c r="B468" s="219"/>
      <c r="C468" s="220"/>
      <c r="D468" s="199" t="s">
        <v>229</v>
      </c>
      <c r="E468" s="221" t="s">
        <v>44</v>
      </c>
      <c r="F468" s="222" t="s">
        <v>232</v>
      </c>
      <c r="G468" s="220"/>
      <c r="H468" s="223">
        <v>2764.85</v>
      </c>
      <c r="I468" s="224"/>
      <c r="J468" s="220"/>
      <c r="K468" s="220"/>
      <c r="L468" s="225"/>
      <c r="M468" s="226"/>
      <c r="N468" s="227"/>
      <c r="O468" s="227"/>
      <c r="P468" s="227"/>
      <c r="Q468" s="227"/>
      <c r="R468" s="227"/>
      <c r="S468" s="227"/>
      <c r="T468" s="228"/>
      <c r="AT468" s="229" t="s">
        <v>229</v>
      </c>
      <c r="AU468" s="229" t="s">
        <v>21</v>
      </c>
      <c r="AV468" s="15" t="s">
        <v>227</v>
      </c>
      <c r="AW468" s="15" t="s">
        <v>42</v>
      </c>
      <c r="AX468" s="15" t="s">
        <v>89</v>
      </c>
      <c r="AY468" s="229" t="s">
        <v>221</v>
      </c>
    </row>
    <row r="469" spans="1:65" s="2" customFormat="1" ht="24.2" customHeight="1">
      <c r="A469" s="37"/>
      <c r="B469" s="38"/>
      <c r="C469" s="184" t="s">
        <v>558</v>
      </c>
      <c r="D469" s="184" t="s">
        <v>223</v>
      </c>
      <c r="E469" s="185" t="s">
        <v>559</v>
      </c>
      <c r="F469" s="186" t="s">
        <v>560</v>
      </c>
      <c r="G469" s="187" t="s">
        <v>133</v>
      </c>
      <c r="H469" s="188">
        <v>2461</v>
      </c>
      <c r="I469" s="189"/>
      <c r="J469" s="190">
        <f>ROUND(I469*H469,2)</f>
        <v>0</v>
      </c>
      <c r="K469" s="186" t="s">
        <v>226</v>
      </c>
      <c r="L469" s="42"/>
      <c r="M469" s="191" t="s">
        <v>44</v>
      </c>
      <c r="N469" s="192" t="s">
        <v>53</v>
      </c>
      <c r="O469" s="67"/>
      <c r="P469" s="193">
        <f>O469*H469</f>
        <v>0</v>
      </c>
      <c r="Q469" s="193">
        <v>0</v>
      </c>
      <c r="R469" s="193">
        <f>Q469*H469</f>
        <v>0</v>
      </c>
      <c r="S469" s="193">
        <v>0</v>
      </c>
      <c r="T469" s="194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95" t="s">
        <v>227</v>
      </c>
      <c r="AT469" s="195" t="s">
        <v>223</v>
      </c>
      <c r="AU469" s="195" t="s">
        <v>21</v>
      </c>
      <c r="AY469" s="19" t="s">
        <v>221</v>
      </c>
      <c r="BE469" s="196">
        <f>IF(N469="základní",J469,0)</f>
        <v>0</v>
      </c>
      <c r="BF469" s="196">
        <f>IF(N469="snížená",J469,0)</f>
        <v>0</v>
      </c>
      <c r="BG469" s="196">
        <f>IF(N469="zákl. přenesená",J469,0)</f>
        <v>0</v>
      </c>
      <c r="BH469" s="196">
        <f>IF(N469="sníž. přenesená",J469,0)</f>
        <v>0</v>
      </c>
      <c r="BI469" s="196">
        <f>IF(N469="nulová",J469,0)</f>
        <v>0</v>
      </c>
      <c r="BJ469" s="19" t="s">
        <v>89</v>
      </c>
      <c r="BK469" s="196">
        <f>ROUND(I469*H469,2)</f>
        <v>0</v>
      </c>
      <c r="BL469" s="19" t="s">
        <v>227</v>
      </c>
      <c r="BM469" s="195" t="s">
        <v>561</v>
      </c>
    </row>
    <row r="470" spans="1:65" s="13" customFormat="1">
      <c r="B470" s="197"/>
      <c r="C470" s="198"/>
      <c r="D470" s="199" t="s">
        <v>229</v>
      </c>
      <c r="E470" s="200" t="s">
        <v>44</v>
      </c>
      <c r="F470" s="201" t="s">
        <v>230</v>
      </c>
      <c r="G470" s="198"/>
      <c r="H470" s="200" t="s">
        <v>44</v>
      </c>
      <c r="I470" s="202"/>
      <c r="J470" s="198"/>
      <c r="K470" s="198"/>
      <c r="L470" s="203"/>
      <c r="M470" s="204"/>
      <c r="N470" s="205"/>
      <c r="O470" s="205"/>
      <c r="P470" s="205"/>
      <c r="Q470" s="205"/>
      <c r="R470" s="205"/>
      <c r="S470" s="205"/>
      <c r="T470" s="206"/>
      <c r="AT470" s="207" t="s">
        <v>229</v>
      </c>
      <c r="AU470" s="207" t="s">
        <v>21</v>
      </c>
      <c r="AV470" s="13" t="s">
        <v>89</v>
      </c>
      <c r="AW470" s="13" t="s">
        <v>42</v>
      </c>
      <c r="AX470" s="13" t="s">
        <v>82</v>
      </c>
      <c r="AY470" s="207" t="s">
        <v>221</v>
      </c>
    </row>
    <row r="471" spans="1:65" s="13" customFormat="1">
      <c r="B471" s="197"/>
      <c r="C471" s="198"/>
      <c r="D471" s="199" t="s">
        <v>229</v>
      </c>
      <c r="E471" s="200" t="s">
        <v>44</v>
      </c>
      <c r="F471" s="201" t="s">
        <v>319</v>
      </c>
      <c r="G471" s="198"/>
      <c r="H471" s="200" t="s">
        <v>44</v>
      </c>
      <c r="I471" s="202"/>
      <c r="J471" s="198"/>
      <c r="K471" s="198"/>
      <c r="L471" s="203"/>
      <c r="M471" s="204"/>
      <c r="N471" s="205"/>
      <c r="O471" s="205"/>
      <c r="P471" s="205"/>
      <c r="Q471" s="205"/>
      <c r="R471" s="205"/>
      <c r="S471" s="205"/>
      <c r="T471" s="206"/>
      <c r="AT471" s="207" t="s">
        <v>229</v>
      </c>
      <c r="AU471" s="207" t="s">
        <v>21</v>
      </c>
      <c r="AV471" s="13" t="s">
        <v>89</v>
      </c>
      <c r="AW471" s="13" t="s">
        <v>42</v>
      </c>
      <c r="AX471" s="13" t="s">
        <v>82</v>
      </c>
      <c r="AY471" s="207" t="s">
        <v>221</v>
      </c>
    </row>
    <row r="472" spans="1:65" s="14" customFormat="1">
      <c r="B472" s="208"/>
      <c r="C472" s="209"/>
      <c r="D472" s="199" t="s">
        <v>229</v>
      </c>
      <c r="E472" s="210" t="s">
        <v>44</v>
      </c>
      <c r="F472" s="211" t="s">
        <v>131</v>
      </c>
      <c r="G472" s="209"/>
      <c r="H472" s="212">
        <v>2078.5</v>
      </c>
      <c r="I472" s="213"/>
      <c r="J472" s="209"/>
      <c r="K472" s="209"/>
      <c r="L472" s="214"/>
      <c r="M472" s="215"/>
      <c r="N472" s="216"/>
      <c r="O472" s="216"/>
      <c r="P472" s="216"/>
      <c r="Q472" s="216"/>
      <c r="R472" s="216"/>
      <c r="S472" s="216"/>
      <c r="T472" s="217"/>
      <c r="AT472" s="218" t="s">
        <v>229</v>
      </c>
      <c r="AU472" s="218" t="s">
        <v>21</v>
      </c>
      <c r="AV472" s="14" t="s">
        <v>21</v>
      </c>
      <c r="AW472" s="14" t="s">
        <v>42</v>
      </c>
      <c r="AX472" s="14" t="s">
        <v>82</v>
      </c>
      <c r="AY472" s="218" t="s">
        <v>221</v>
      </c>
    </row>
    <row r="473" spans="1:65" s="14" customFormat="1">
      <c r="B473" s="208"/>
      <c r="C473" s="209"/>
      <c r="D473" s="199" t="s">
        <v>229</v>
      </c>
      <c r="E473" s="210" t="s">
        <v>44</v>
      </c>
      <c r="F473" s="211" t="s">
        <v>135</v>
      </c>
      <c r="G473" s="209"/>
      <c r="H473" s="212">
        <v>78.650000000000006</v>
      </c>
      <c r="I473" s="213"/>
      <c r="J473" s="209"/>
      <c r="K473" s="209"/>
      <c r="L473" s="214"/>
      <c r="M473" s="215"/>
      <c r="N473" s="216"/>
      <c r="O473" s="216"/>
      <c r="P473" s="216"/>
      <c r="Q473" s="216"/>
      <c r="R473" s="216"/>
      <c r="S473" s="216"/>
      <c r="T473" s="217"/>
      <c r="AT473" s="218" t="s">
        <v>229</v>
      </c>
      <c r="AU473" s="218" t="s">
        <v>21</v>
      </c>
      <c r="AV473" s="14" t="s">
        <v>21</v>
      </c>
      <c r="AW473" s="14" t="s">
        <v>42</v>
      </c>
      <c r="AX473" s="14" t="s">
        <v>82</v>
      </c>
      <c r="AY473" s="218" t="s">
        <v>221</v>
      </c>
    </row>
    <row r="474" spans="1:65" s="16" customFormat="1">
      <c r="B474" s="230"/>
      <c r="C474" s="231"/>
      <c r="D474" s="199" t="s">
        <v>229</v>
      </c>
      <c r="E474" s="232" t="s">
        <v>44</v>
      </c>
      <c r="F474" s="233" t="s">
        <v>555</v>
      </c>
      <c r="G474" s="231"/>
      <c r="H474" s="234">
        <v>2157.15</v>
      </c>
      <c r="I474" s="235"/>
      <c r="J474" s="231"/>
      <c r="K474" s="231"/>
      <c r="L474" s="236"/>
      <c r="M474" s="237"/>
      <c r="N474" s="238"/>
      <c r="O474" s="238"/>
      <c r="P474" s="238"/>
      <c r="Q474" s="238"/>
      <c r="R474" s="238"/>
      <c r="S474" s="238"/>
      <c r="T474" s="239"/>
      <c r="AT474" s="240" t="s">
        <v>229</v>
      </c>
      <c r="AU474" s="240" t="s">
        <v>21</v>
      </c>
      <c r="AV474" s="16" t="s">
        <v>123</v>
      </c>
      <c r="AW474" s="16" t="s">
        <v>42</v>
      </c>
      <c r="AX474" s="16" t="s">
        <v>82</v>
      </c>
      <c r="AY474" s="240" t="s">
        <v>221</v>
      </c>
    </row>
    <row r="475" spans="1:65" s="14" customFormat="1">
      <c r="B475" s="208"/>
      <c r="C475" s="209"/>
      <c r="D475" s="199" t="s">
        <v>229</v>
      </c>
      <c r="E475" s="210" t="s">
        <v>44</v>
      </c>
      <c r="F475" s="211" t="s">
        <v>183</v>
      </c>
      <c r="G475" s="209"/>
      <c r="H475" s="212">
        <v>303.85000000000002</v>
      </c>
      <c r="I475" s="213"/>
      <c r="J475" s="209"/>
      <c r="K475" s="209"/>
      <c r="L475" s="214"/>
      <c r="M475" s="215"/>
      <c r="N475" s="216"/>
      <c r="O475" s="216"/>
      <c r="P475" s="216"/>
      <c r="Q475" s="216"/>
      <c r="R475" s="216"/>
      <c r="S475" s="216"/>
      <c r="T475" s="217"/>
      <c r="AT475" s="218" t="s">
        <v>229</v>
      </c>
      <c r="AU475" s="218" t="s">
        <v>21</v>
      </c>
      <c r="AV475" s="14" t="s">
        <v>21</v>
      </c>
      <c r="AW475" s="14" t="s">
        <v>42</v>
      </c>
      <c r="AX475" s="14" t="s">
        <v>82</v>
      </c>
      <c r="AY475" s="218" t="s">
        <v>221</v>
      </c>
    </row>
    <row r="476" spans="1:65" s="16" customFormat="1">
      <c r="B476" s="230"/>
      <c r="C476" s="231"/>
      <c r="D476" s="199" t="s">
        <v>229</v>
      </c>
      <c r="E476" s="232" t="s">
        <v>44</v>
      </c>
      <c r="F476" s="233" t="s">
        <v>557</v>
      </c>
      <c r="G476" s="231"/>
      <c r="H476" s="234">
        <v>303.85000000000002</v>
      </c>
      <c r="I476" s="235"/>
      <c r="J476" s="231"/>
      <c r="K476" s="231"/>
      <c r="L476" s="236"/>
      <c r="M476" s="237"/>
      <c r="N476" s="238"/>
      <c r="O476" s="238"/>
      <c r="P476" s="238"/>
      <c r="Q476" s="238"/>
      <c r="R476" s="238"/>
      <c r="S476" s="238"/>
      <c r="T476" s="239"/>
      <c r="AT476" s="240" t="s">
        <v>229</v>
      </c>
      <c r="AU476" s="240" t="s">
        <v>21</v>
      </c>
      <c r="AV476" s="16" t="s">
        <v>123</v>
      </c>
      <c r="AW476" s="16" t="s">
        <v>42</v>
      </c>
      <c r="AX476" s="16" t="s">
        <v>82</v>
      </c>
      <c r="AY476" s="240" t="s">
        <v>221</v>
      </c>
    </row>
    <row r="477" spans="1:65" s="15" customFormat="1">
      <c r="B477" s="219"/>
      <c r="C477" s="220"/>
      <c r="D477" s="199" t="s">
        <v>229</v>
      </c>
      <c r="E477" s="221" t="s">
        <v>44</v>
      </c>
      <c r="F477" s="222" t="s">
        <v>232</v>
      </c>
      <c r="G477" s="220"/>
      <c r="H477" s="223">
        <v>2461</v>
      </c>
      <c r="I477" s="224"/>
      <c r="J477" s="220"/>
      <c r="K477" s="220"/>
      <c r="L477" s="225"/>
      <c r="M477" s="226"/>
      <c r="N477" s="227"/>
      <c r="O477" s="227"/>
      <c r="P477" s="227"/>
      <c r="Q477" s="227"/>
      <c r="R477" s="227"/>
      <c r="S477" s="227"/>
      <c r="T477" s="228"/>
      <c r="AT477" s="229" t="s">
        <v>229</v>
      </c>
      <c r="AU477" s="229" t="s">
        <v>21</v>
      </c>
      <c r="AV477" s="15" t="s">
        <v>227</v>
      </c>
      <c r="AW477" s="15" t="s">
        <v>42</v>
      </c>
      <c r="AX477" s="15" t="s">
        <v>89</v>
      </c>
      <c r="AY477" s="229" t="s">
        <v>221</v>
      </c>
    </row>
    <row r="478" spans="1:65" s="2" customFormat="1" ht="24.2" customHeight="1">
      <c r="A478" s="37"/>
      <c r="B478" s="38"/>
      <c r="C478" s="184" t="s">
        <v>562</v>
      </c>
      <c r="D478" s="184" t="s">
        <v>223</v>
      </c>
      <c r="E478" s="185" t="s">
        <v>563</v>
      </c>
      <c r="F478" s="186" t="s">
        <v>564</v>
      </c>
      <c r="G478" s="187" t="s">
        <v>133</v>
      </c>
      <c r="H478" s="188">
        <v>2461</v>
      </c>
      <c r="I478" s="189"/>
      <c r="J478" s="190">
        <f>ROUND(I478*H478,2)</f>
        <v>0</v>
      </c>
      <c r="K478" s="186" t="s">
        <v>226</v>
      </c>
      <c r="L478" s="42"/>
      <c r="M478" s="191" t="s">
        <v>44</v>
      </c>
      <c r="N478" s="192" t="s">
        <v>53</v>
      </c>
      <c r="O478" s="67"/>
      <c r="P478" s="193">
        <f>O478*H478</f>
        <v>0</v>
      </c>
      <c r="Q478" s="193">
        <v>0</v>
      </c>
      <c r="R478" s="193">
        <f>Q478*H478</f>
        <v>0</v>
      </c>
      <c r="S478" s="193">
        <v>0</v>
      </c>
      <c r="T478" s="194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5" t="s">
        <v>227</v>
      </c>
      <c r="AT478" s="195" t="s">
        <v>223</v>
      </c>
      <c r="AU478" s="195" t="s">
        <v>21</v>
      </c>
      <c r="AY478" s="19" t="s">
        <v>221</v>
      </c>
      <c r="BE478" s="196">
        <f>IF(N478="základní",J478,0)</f>
        <v>0</v>
      </c>
      <c r="BF478" s="196">
        <f>IF(N478="snížená",J478,0)</f>
        <v>0</v>
      </c>
      <c r="BG478" s="196">
        <f>IF(N478="zákl. přenesená",J478,0)</f>
        <v>0</v>
      </c>
      <c r="BH478" s="196">
        <f>IF(N478="sníž. přenesená",J478,0)</f>
        <v>0</v>
      </c>
      <c r="BI478" s="196">
        <f>IF(N478="nulová",J478,0)</f>
        <v>0</v>
      </c>
      <c r="BJ478" s="19" t="s">
        <v>89</v>
      </c>
      <c r="BK478" s="196">
        <f>ROUND(I478*H478,2)</f>
        <v>0</v>
      </c>
      <c r="BL478" s="19" t="s">
        <v>227</v>
      </c>
      <c r="BM478" s="195" t="s">
        <v>565</v>
      </c>
    </row>
    <row r="479" spans="1:65" s="13" customFormat="1">
      <c r="B479" s="197"/>
      <c r="C479" s="198"/>
      <c r="D479" s="199" t="s">
        <v>229</v>
      </c>
      <c r="E479" s="200" t="s">
        <v>44</v>
      </c>
      <c r="F479" s="201" t="s">
        <v>230</v>
      </c>
      <c r="G479" s="198"/>
      <c r="H479" s="200" t="s">
        <v>44</v>
      </c>
      <c r="I479" s="202"/>
      <c r="J479" s="198"/>
      <c r="K479" s="198"/>
      <c r="L479" s="203"/>
      <c r="M479" s="204"/>
      <c r="N479" s="205"/>
      <c r="O479" s="205"/>
      <c r="P479" s="205"/>
      <c r="Q479" s="205"/>
      <c r="R479" s="205"/>
      <c r="S479" s="205"/>
      <c r="T479" s="206"/>
      <c r="AT479" s="207" t="s">
        <v>229</v>
      </c>
      <c r="AU479" s="207" t="s">
        <v>21</v>
      </c>
      <c r="AV479" s="13" t="s">
        <v>89</v>
      </c>
      <c r="AW479" s="13" t="s">
        <v>42</v>
      </c>
      <c r="AX479" s="13" t="s">
        <v>82</v>
      </c>
      <c r="AY479" s="207" t="s">
        <v>221</v>
      </c>
    </row>
    <row r="480" spans="1:65" s="13" customFormat="1">
      <c r="B480" s="197"/>
      <c r="C480" s="198"/>
      <c r="D480" s="199" t="s">
        <v>229</v>
      </c>
      <c r="E480" s="200" t="s">
        <v>44</v>
      </c>
      <c r="F480" s="201" t="s">
        <v>319</v>
      </c>
      <c r="G480" s="198"/>
      <c r="H480" s="200" t="s">
        <v>44</v>
      </c>
      <c r="I480" s="202"/>
      <c r="J480" s="198"/>
      <c r="K480" s="198"/>
      <c r="L480" s="203"/>
      <c r="M480" s="204"/>
      <c r="N480" s="205"/>
      <c r="O480" s="205"/>
      <c r="P480" s="205"/>
      <c r="Q480" s="205"/>
      <c r="R480" s="205"/>
      <c r="S480" s="205"/>
      <c r="T480" s="206"/>
      <c r="AT480" s="207" t="s">
        <v>229</v>
      </c>
      <c r="AU480" s="207" t="s">
        <v>21</v>
      </c>
      <c r="AV480" s="13" t="s">
        <v>89</v>
      </c>
      <c r="AW480" s="13" t="s">
        <v>42</v>
      </c>
      <c r="AX480" s="13" t="s">
        <v>82</v>
      </c>
      <c r="AY480" s="207" t="s">
        <v>221</v>
      </c>
    </row>
    <row r="481" spans="1:65" s="14" customFormat="1">
      <c r="B481" s="208"/>
      <c r="C481" s="209"/>
      <c r="D481" s="199" t="s">
        <v>229</v>
      </c>
      <c r="E481" s="210" t="s">
        <v>44</v>
      </c>
      <c r="F481" s="211" t="s">
        <v>131</v>
      </c>
      <c r="G481" s="209"/>
      <c r="H481" s="212">
        <v>2078.5</v>
      </c>
      <c r="I481" s="213"/>
      <c r="J481" s="209"/>
      <c r="K481" s="209"/>
      <c r="L481" s="214"/>
      <c r="M481" s="215"/>
      <c r="N481" s="216"/>
      <c r="O481" s="216"/>
      <c r="P481" s="216"/>
      <c r="Q481" s="216"/>
      <c r="R481" s="216"/>
      <c r="S481" s="216"/>
      <c r="T481" s="217"/>
      <c r="AT481" s="218" t="s">
        <v>229</v>
      </c>
      <c r="AU481" s="218" t="s">
        <v>21</v>
      </c>
      <c r="AV481" s="14" t="s">
        <v>21</v>
      </c>
      <c r="AW481" s="14" t="s">
        <v>42</v>
      </c>
      <c r="AX481" s="14" t="s">
        <v>82</v>
      </c>
      <c r="AY481" s="218" t="s">
        <v>221</v>
      </c>
    </row>
    <row r="482" spans="1:65" s="14" customFormat="1">
      <c r="B482" s="208"/>
      <c r="C482" s="209"/>
      <c r="D482" s="199" t="s">
        <v>229</v>
      </c>
      <c r="E482" s="210" t="s">
        <v>44</v>
      </c>
      <c r="F482" s="211" t="s">
        <v>135</v>
      </c>
      <c r="G482" s="209"/>
      <c r="H482" s="212">
        <v>78.650000000000006</v>
      </c>
      <c r="I482" s="213"/>
      <c r="J482" s="209"/>
      <c r="K482" s="209"/>
      <c r="L482" s="214"/>
      <c r="M482" s="215"/>
      <c r="N482" s="216"/>
      <c r="O482" s="216"/>
      <c r="P482" s="216"/>
      <c r="Q482" s="216"/>
      <c r="R482" s="216"/>
      <c r="S482" s="216"/>
      <c r="T482" s="217"/>
      <c r="AT482" s="218" t="s">
        <v>229</v>
      </c>
      <c r="AU482" s="218" t="s">
        <v>21</v>
      </c>
      <c r="AV482" s="14" t="s">
        <v>21</v>
      </c>
      <c r="AW482" s="14" t="s">
        <v>42</v>
      </c>
      <c r="AX482" s="14" t="s">
        <v>82</v>
      </c>
      <c r="AY482" s="218" t="s">
        <v>221</v>
      </c>
    </row>
    <row r="483" spans="1:65" s="16" customFormat="1">
      <c r="B483" s="230"/>
      <c r="C483" s="231"/>
      <c r="D483" s="199" t="s">
        <v>229</v>
      </c>
      <c r="E483" s="232" t="s">
        <v>44</v>
      </c>
      <c r="F483" s="233" t="s">
        <v>555</v>
      </c>
      <c r="G483" s="231"/>
      <c r="H483" s="234">
        <v>2157.15</v>
      </c>
      <c r="I483" s="235"/>
      <c r="J483" s="231"/>
      <c r="K483" s="231"/>
      <c r="L483" s="236"/>
      <c r="M483" s="237"/>
      <c r="N483" s="238"/>
      <c r="O483" s="238"/>
      <c r="P483" s="238"/>
      <c r="Q483" s="238"/>
      <c r="R483" s="238"/>
      <c r="S483" s="238"/>
      <c r="T483" s="239"/>
      <c r="AT483" s="240" t="s">
        <v>229</v>
      </c>
      <c r="AU483" s="240" t="s">
        <v>21</v>
      </c>
      <c r="AV483" s="16" t="s">
        <v>123</v>
      </c>
      <c r="AW483" s="16" t="s">
        <v>42</v>
      </c>
      <c r="AX483" s="16" t="s">
        <v>82</v>
      </c>
      <c r="AY483" s="240" t="s">
        <v>221</v>
      </c>
    </row>
    <row r="484" spans="1:65" s="14" customFormat="1">
      <c r="B484" s="208"/>
      <c r="C484" s="209"/>
      <c r="D484" s="199" t="s">
        <v>229</v>
      </c>
      <c r="E484" s="210" t="s">
        <v>44</v>
      </c>
      <c r="F484" s="211" t="s">
        <v>183</v>
      </c>
      <c r="G484" s="209"/>
      <c r="H484" s="212">
        <v>303.85000000000002</v>
      </c>
      <c r="I484" s="213"/>
      <c r="J484" s="209"/>
      <c r="K484" s="209"/>
      <c r="L484" s="214"/>
      <c r="M484" s="215"/>
      <c r="N484" s="216"/>
      <c r="O484" s="216"/>
      <c r="P484" s="216"/>
      <c r="Q484" s="216"/>
      <c r="R484" s="216"/>
      <c r="S484" s="216"/>
      <c r="T484" s="217"/>
      <c r="AT484" s="218" t="s">
        <v>229</v>
      </c>
      <c r="AU484" s="218" t="s">
        <v>21</v>
      </c>
      <c r="AV484" s="14" t="s">
        <v>21</v>
      </c>
      <c r="AW484" s="14" t="s">
        <v>42</v>
      </c>
      <c r="AX484" s="14" t="s">
        <v>82</v>
      </c>
      <c r="AY484" s="218" t="s">
        <v>221</v>
      </c>
    </row>
    <row r="485" spans="1:65" s="16" customFormat="1">
      <c r="B485" s="230"/>
      <c r="C485" s="231"/>
      <c r="D485" s="199" t="s">
        <v>229</v>
      </c>
      <c r="E485" s="232" t="s">
        <v>44</v>
      </c>
      <c r="F485" s="233" t="s">
        <v>557</v>
      </c>
      <c r="G485" s="231"/>
      <c r="H485" s="234">
        <v>303.85000000000002</v>
      </c>
      <c r="I485" s="235"/>
      <c r="J485" s="231"/>
      <c r="K485" s="231"/>
      <c r="L485" s="236"/>
      <c r="M485" s="237"/>
      <c r="N485" s="238"/>
      <c r="O485" s="238"/>
      <c r="P485" s="238"/>
      <c r="Q485" s="238"/>
      <c r="R485" s="238"/>
      <c r="S485" s="238"/>
      <c r="T485" s="239"/>
      <c r="AT485" s="240" t="s">
        <v>229</v>
      </c>
      <c r="AU485" s="240" t="s">
        <v>21</v>
      </c>
      <c r="AV485" s="16" t="s">
        <v>123</v>
      </c>
      <c r="AW485" s="16" t="s">
        <v>42</v>
      </c>
      <c r="AX485" s="16" t="s">
        <v>82</v>
      </c>
      <c r="AY485" s="240" t="s">
        <v>221</v>
      </c>
    </row>
    <row r="486" spans="1:65" s="15" customFormat="1">
      <c r="B486" s="219"/>
      <c r="C486" s="220"/>
      <c r="D486" s="199" t="s">
        <v>229</v>
      </c>
      <c r="E486" s="221" t="s">
        <v>44</v>
      </c>
      <c r="F486" s="222" t="s">
        <v>232</v>
      </c>
      <c r="G486" s="220"/>
      <c r="H486" s="223">
        <v>2461</v>
      </c>
      <c r="I486" s="224"/>
      <c r="J486" s="220"/>
      <c r="K486" s="220"/>
      <c r="L486" s="225"/>
      <c r="M486" s="226"/>
      <c r="N486" s="227"/>
      <c r="O486" s="227"/>
      <c r="P486" s="227"/>
      <c r="Q486" s="227"/>
      <c r="R486" s="227"/>
      <c r="S486" s="227"/>
      <c r="T486" s="228"/>
      <c r="AT486" s="229" t="s">
        <v>229</v>
      </c>
      <c r="AU486" s="229" t="s">
        <v>21</v>
      </c>
      <c r="AV486" s="15" t="s">
        <v>227</v>
      </c>
      <c r="AW486" s="15" t="s">
        <v>42</v>
      </c>
      <c r="AX486" s="15" t="s">
        <v>89</v>
      </c>
      <c r="AY486" s="229" t="s">
        <v>221</v>
      </c>
    </row>
    <row r="487" spans="1:65" s="2" customFormat="1" ht="14.45" customHeight="1">
      <c r="A487" s="37"/>
      <c r="B487" s="38"/>
      <c r="C487" s="184" t="s">
        <v>566</v>
      </c>
      <c r="D487" s="184" t="s">
        <v>223</v>
      </c>
      <c r="E487" s="185" t="s">
        <v>567</v>
      </c>
      <c r="F487" s="186" t="s">
        <v>568</v>
      </c>
      <c r="G487" s="187" t="s">
        <v>133</v>
      </c>
      <c r="H487" s="188">
        <v>8.3000000000000007</v>
      </c>
      <c r="I487" s="189"/>
      <c r="J487" s="190">
        <f>ROUND(I487*H487,2)</f>
        <v>0</v>
      </c>
      <c r="K487" s="186" t="s">
        <v>226</v>
      </c>
      <c r="L487" s="42"/>
      <c r="M487" s="191" t="s">
        <v>44</v>
      </c>
      <c r="N487" s="192" t="s">
        <v>53</v>
      </c>
      <c r="O487" s="67"/>
      <c r="P487" s="193">
        <f>O487*H487</f>
        <v>0</v>
      </c>
      <c r="Q487" s="193">
        <v>0</v>
      </c>
      <c r="R487" s="193">
        <f>Q487*H487</f>
        <v>0</v>
      </c>
      <c r="S487" s="193">
        <v>0</v>
      </c>
      <c r="T487" s="194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195" t="s">
        <v>227</v>
      </c>
      <c r="AT487" s="195" t="s">
        <v>223</v>
      </c>
      <c r="AU487" s="195" t="s">
        <v>21</v>
      </c>
      <c r="AY487" s="19" t="s">
        <v>221</v>
      </c>
      <c r="BE487" s="196">
        <f>IF(N487="základní",J487,0)</f>
        <v>0</v>
      </c>
      <c r="BF487" s="196">
        <f>IF(N487="snížená",J487,0)</f>
        <v>0</v>
      </c>
      <c r="BG487" s="196">
        <f>IF(N487="zákl. přenesená",J487,0)</f>
        <v>0</v>
      </c>
      <c r="BH487" s="196">
        <f>IF(N487="sníž. přenesená",J487,0)</f>
        <v>0</v>
      </c>
      <c r="BI487" s="196">
        <f>IF(N487="nulová",J487,0)</f>
        <v>0</v>
      </c>
      <c r="BJ487" s="19" t="s">
        <v>89</v>
      </c>
      <c r="BK487" s="196">
        <f>ROUND(I487*H487,2)</f>
        <v>0</v>
      </c>
      <c r="BL487" s="19" t="s">
        <v>227</v>
      </c>
      <c r="BM487" s="195" t="s">
        <v>569</v>
      </c>
    </row>
    <row r="488" spans="1:65" s="13" customFormat="1">
      <c r="B488" s="197"/>
      <c r="C488" s="198"/>
      <c r="D488" s="199" t="s">
        <v>229</v>
      </c>
      <c r="E488" s="200" t="s">
        <v>44</v>
      </c>
      <c r="F488" s="201" t="s">
        <v>230</v>
      </c>
      <c r="G488" s="198"/>
      <c r="H488" s="200" t="s">
        <v>44</v>
      </c>
      <c r="I488" s="202"/>
      <c r="J488" s="198"/>
      <c r="K488" s="198"/>
      <c r="L488" s="203"/>
      <c r="M488" s="204"/>
      <c r="N488" s="205"/>
      <c r="O488" s="205"/>
      <c r="P488" s="205"/>
      <c r="Q488" s="205"/>
      <c r="R488" s="205"/>
      <c r="S488" s="205"/>
      <c r="T488" s="206"/>
      <c r="AT488" s="207" t="s">
        <v>229</v>
      </c>
      <c r="AU488" s="207" t="s">
        <v>21</v>
      </c>
      <c r="AV488" s="13" t="s">
        <v>89</v>
      </c>
      <c r="AW488" s="13" t="s">
        <v>42</v>
      </c>
      <c r="AX488" s="13" t="s">
        <v>82</v>
      </c>
      <c r="AY488" s="207" t="s">
        <v>221</v>
      </c>
    </row>
    <row r="489" spans="1:65" s="13" customFormat="1">
      <c r="B489" s="197"/>
      <c r="C489" s="198"/>
      <c r="D489" s="199" t="s">
        <v>229</v>
      </c>
      <c r="E489" s="200" t="s">
        <v>44</v>
      </c>
      <c r="F489" s="201" t="s">
        <v>319</v>
      </c>
      <c r="G489" s="198"/>
      <c r="H489" s="200" t="s">
        <v>44</v>
      </c>
      <c r="I489" s="202"/>
      <c r="J489" s="198"/>
      <c r="K489" s="198"/>
      <c r="L489" s="203"/>
      <c r="M489" s="204"/>
      <c r="N489" s="205"/>
      <c r="O489" s="205"/>
      <c r="P489" s="205"/>
      <c r="Q489" s="205"/>
      <c r="R489" s="205"/>
      <c r="S489" s="205"/>
      <c r="T489" s="206"/>
      <c r="AT489" s="207" t="s">
        <v>229</v>
      </c>
      <c r="AU489" s="207" t="s">
        <v>21</v>
      </c>
      <c r="AV489" s="13" t="s">
        <v>89</v>
      </c>
      <c r="AW489" s="13" t="s">
        <v>42</v>
      </c>
      <c r="AX489" s="13" t="s">
        <v>82</v>
      </c>
      <c r="AY489" s="207" t="s">
        <v>221</v>
      </c>
    </row>
    <row r="490" spans="1:65" s="14" customFormat="1">
      <c r="B490" s="208"/>
      <c r="C490" s="209"/>
      <c r="D490" s="199" t="s">
        <v>229</v>
      </c>
      <c r="E490" s="210" t="s">
        <v>44</v>
      </c>
      <c r="F490" s="211" t="s">
        <v>146</v>
      </c>
      <c r="G490" s="209"/>
      <c r="H490" s="212">
        <v>8.3000000000000007</v>
      </c>
      <c r="I490" s="213"/>
      <c r="J490" s="209"/>
      <c r="K490" s="209"/>
      <c r="L490" s="214"/>
      <c r="M490" s="215"/>
      <c r="N490" s="216"/>
      <c r="O490" s="216"/>
      <c r="P490" s="216"/>
      <c r="Q490" s="216"/>
      <c r="R490" s="216"/>
      <c r="S490" s="216"/>
      <c r="T490" s="217"/>
      <c r="AT490" s="218" t="s">
        <v>229</v>
      </c>
      <c r="AU490" s="218" t="s">
        <v>21</v>
      </c>
      <c r="AV490" s="14" t="s">
        <v>21</v>
      </c>
      <c r="AW490" s="14" t="s">
        <v>42</v>
      </c>
      <c r="AX490" s="14" t="s">
        <v>82</v>
      </c>
      <c r="AY490" s="218" t="s">
        <v>221</v>
      </c>
    </row>
    <row r="491" spans="1:65" s="16" customFormat="1">
      <c r="B491" s="230"/>
      <c r="C491" s="231"/>
      <c r="D491" s="199" t="s">
        <v>229</v>
      </c>
      <c r="E491" s="232" t="s">
        <v>44</v>
      </c>
      <c r="F491" s="233" t="s">
        <v>511</v>
      </c>
      <c r="G491" s="231"/>
      <c r="H491" s="234">
        <v>8.3000000000000007</v>
      </c>
      <c r="I491" s="235"/>
      <c r="J491" s="231"/>
      <c r="K491" s="231"/>
      <c r="L491" s="236"/>
      <c r="M491" s="237"/>
      <c r="N491" s="238"/>
      <c r="O491" s="238"/>
      <c r="P491" s="238"/>
      <c r="Q491" s="238"/>
      <c r="R491" s="238"/>
      <c r="S491" s="238"/>
      <c r="T491" s="239"/>
      <c r="AT491" s="240" t="s">
        <v>229</v>
      </c>
      <c r="AU491" s="240" t="s">
        <v>21</v>
      </c>
      <c r="AV491" s="16" t="s">
        <v>123</v>
      </c>
      <c r="AW491" s="16" t="s">
        <v>42</v>
      </c>
      <c r="AX491" s="16" t="s">
        <v>82</v>
      </c>
      <c r="AY491" s="240" t="s">
        <v>221</v>
      </c>
    </row>
    <row r="492" spans="1:65" s="15" customFormat="1">
      <c r="B492" s="219"/>
      <c r="C492" s="220"/>
      <c r="D492" s="199" t="s">
        <v>229</v>
      </c>
      <c r="E492" s="221" t="s">
        <v>44</v>
      </c>
      <c r="F492" s="222" t="s">
        <v>232</v>
      </c>
      <c r="G492" s="220"/>
      <c r="H492" s="223">
        <v>8.3000000000000007</v>
      </c>
      <c r="I492" s="224"/>
      <c r="J492" s="220"/>
      <c r="K492" s="220"/>
      <c r="L492" s="225"/>
      <c r="M492" s="226"/>
      <c r="N492" s="227"/>
      <c r="O492" s="227"/>
      <c r="P492" s="227"/>
      <c r="Q492" s="227"/>
      <c r="R492" s="227"/>
      <c r="S492" s="227"/>
      <c r="T492" s="228"/>
      <c r="AT492" s="229" t="s">
        <v>229</v>
      </c>
      <c r="AU492" s="229" t="s">
        <v>21</v>
      </c>
      <c r="AV492" s="15" t="s">
        <v>227</v>
      </c>
      <c r="AW492" s="15" t="s">
        <v>42</v>
      </c>
      <c r="AX492" s="15" t="s">
        <v>89</v>
      </c>
      <c r="AY492" s="229" t="s">
        <v>221</v>
      </c>
    </row>
    <row r="493" spans="1:65" s="2" customFormat="1" ht="14.45" customHeight="1">
      <c r="A493" s="37"/>
      <c r="B493" s="38"/>
      <c r="C493" s="245" t="s">
        <v>570</v>
      </c>
      <c r="D493" s="245" t="s">
        <v>447</v>
      </c>
      <c r="E493" s="246" t="s">
        <v>571</v>
      </c>
      <c r="F493" s="247" t="s">
        <v>572</v>
      </c>
      <c r="G493" s="248" t="s">
        <v>133</v>
      </c>
      <c r="H493" s="249">
        <v>9.67</v>
      </c>
      <c r="I493" s="250"/>
      <c r="J493" s="251">
        <f>ROUND(I493*H493,2)</f>
        <v>0</v>
      </c>
      <c r="K493" s="247" t="s">
        <v>226</v>
      </c>
      <c r="L493" s="252"/>
      <c r="M493" s="253" t="s">
        <v>44</v>
      </c>
      <c r="N493" s="254" t="s">
        <v>53</v>
      </c>
      <c r="O493" s="67"/>
      <c r="P493" s="193">
        <f>O493*H493</f>
        <v>0</v>
      </c>
      <c r="Q493" s="193">
        <v>1.6999999999999999E-3</v>
      </c>
      <c r="R493" s="193">
        <f>Q493*H493</f>
        <v>1.6438999999999999E-2</v>
      </c>
      <c r="S493" s="193">
        <v>0</v>
      </c>
      <c r="T493" s="194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95" t="s">
        <v>267</v>
      </c>
      <c r="AT493" s="195" t="s">
        <v>447</v>
      </c>
      <c r="AU493" s="195" t="s">
        <v>21</v>
      </c>
      <c r="AY493" s="19" t="s">
        <v>221</v>
      </c>
      <c r="BE493" s="196">
        <f>IF(N493="základní",J493,0)</f>
        <v>0</v>
      </c>
      <c r="BF493" s="196">
        <f>IF(N493="snížená",J493,0)</f>
        <v>0</v>
      </c>
      <c r="BG493" s="196">
        <f>IF(N493="zákl. přenesená",J493,0)</f>
        <v>0</v>
      </c>
      <c r="BH493" s="196">
        <f>IF(N493="sníž. přenesená",J493,0)</f>
        <v>0</v>
      </c>
      <c r="BI493" s="196">
        <f>IF(N493="nulová",J493,0)</f>
        <v>0</v>
      </c>
      <c r="BJ493" s="19" t="s">
        <v>89</v>
      </c>
      <c r="BK493" s="196">
        <f>ROUND(I493*H493,2)</f>
        <v>0</v>
      </c>
      <c r="BL493" s="19" t="s">
        <v>227</v>
      </c>
      <c r="BM493" s="195" t="s">
        <v>573</v>
      </c>
    </row>
    <row r="494" spans="1:65" s="14" customFormat="1">
      <c r="B494" s="208"/>
      <c r="C494" s="209"/>
      <c r="D494" s="199" t="s">
        <v>229</v>
      </c>
      <c r="E494" s="209"/>
      <c r="F494" s="211" t="s">
        <v>574</v>
      </c>
      <c r="G494" s="209"/>
      <c r="H494" s="212">
        <v>9.67</v>
      </c>
      <c r="I494" s="213"/>
      <c r="J494" s="209"/>
      <c r="K494" s="209"/>
      <c r="L494" s="214"/>
      <c r="M494" s="215"/>
      <c r="N494" s="216"/>
      <c r="O494" s="216"/>
      <c r="P494" s="216"/>
      <c r="Q494" s="216"/>
      <c r="R494" s="216"/>
      <c r="S494" s="216"/>
      <c r="T494" s="217"/>
      <c r="AT494" s="218" t="s">
        <v>229</v>
      </c>
      <c r="AU494" s="218" t="s">
        <v>21</v>
      </c>
      <c r="AV494" s="14" t="s">
        <v>21</v>
      </c>
      <c r="AW494" s="14" t="s">
        <v>4</v>
      </c>
      <c r="AX494" s="14" t="s">
        <v>89</v>
      </c>
      <c r="AY494" s="218" t="s">
        <v>221</v>
      </c>
    </row>
    <row r="495" spans="1:65" s="2" customFormat="1" ht="37.9" customHeight="1">
      <c r="A495" s="37"/>
      <c r="B495" s="38"/>
      <c r="C495" s="184" t="s">
        <v>575</v>
      </c>
      <c r="D495" s="184" t="s">
        <v>223</v>
      </c>
      <c r="E495" s="185" t="s">
        <v>576</v>
      </c>
      <c r="F495" s="186" t="s">
        <v>577</v>
      </c>
      <c r="G495" s="187" t="s">
        <v>133</v>
      </c>
      <c r="H495" s="188">
        <v>15.7</v>
      </c>
      <c r="I495" s="189"/>
      <c r="J495" s="190">
        <f>ROUND(I495*H495,2)</f>
        <v>0</v>
      </c>
      <c r="K495" s="186" t="s">
        <v>226</v>
      </c>
      <c r="L495" s="42"/>
      <c r="M495" s="191" t="s">
        <v>44</v>
      </c>
      <c r="N495" s="192" t="s">
        <v>53</v>
      </c>
      <c r="O495" s="67"/>
      <c r="P495" s="193">
        <f>O495*H495</f>
        <v>0</v>
      </c>
      <c r="Q495" s="193">
        <v>8.4250000000000005E-2</v>
      </c>
      <c r="R495" s="193">
        <f>Q495*H495</f>
        <v>1.3227249999999999</v>
      </c>
      <c r="S495" s="193">
        <v>0</v>
      </c>
      <c r="T495" s="194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195" t="s">
        <v>227</v>
      </c>
      <c r="AT495" s="195" t="s">
        <v>223</v>
      </c>
      <c r="AU495" s="195" t="s">
        <v>21</v>
      </c>
      <c r="AY495" s="19" t="s">
        <v>221</v>
      </c>
      <c r="BE495" s="196">
        <f>IF(N495="základní",J495,0)</f>
        <v>0</v>
      </c>
      <c r="BF495" s="196">
        <f>IF(N495="snížená",J495,0)</f>
        <v>0</v>
      </c>
      <c r="BG495" s="196">
        <f>IF(N495="zákl. přenesená",J495,0)</f>
        <v>0</v>
      </c>
      <c r="BH495" s="196">
        <f>IF(N495="sníž. přenesená",J495,0)</f>
        <v>0</v>
      </c>
      <c r="BI495" s="196">
        <f>IF(N495="nulová",J495,0)</f>
        <v>0</v>
      </c>
      <c r="BJ495" s="19" t="s">
        <v>89</v>
      </c>
      <c r="BK495" s="196">
        <f>ROUND(I495*H495,2)</f>
        <v>0</v>
      </c>
      <c r="BL495" s="19" t="s">
        <v>227</v>
      </c>
      <c r="BM495" s="195" t="s">
        <v>578</v>
      </c>
    </row>
    <row r="496" spans="1:65" s="13" customFormat="1">
      <c r="B496" s="197"/>
      <c r="C496" s="198"/>
      <c r="D496" s="199" t="s">
        <v>229</v>
      </c>
      <c r="E496" s="200" t="s">
        <v>44</v>
      </c>
      <c r="F496" s="201" t="s">
        <v>230</v>
      </c>
      <c r="G496" s="198"/>
      <c r="H496" s="200" t="s">
        <v>44</v>
      </c>
      <c r="I496" s="202"/>
      <c r="J496" s="198"/>
      <c r="K496" s="198"/>
      <c r="L496" s="203"/>
      <c r="M496" s="204"/>
      <c r="N496" s="205"/>
      <c r="O496" s="205"/>
      <c r="P496" s="205"/>
      <c r="Q496" s="205"/>
      <c r="R496" s="205"/>
      <c r="S496" s="205"/>
      <c r="T496" s="206"/>
      <c r="AT496" s="207" t="s">
        <v>229</v>
      </c>
      <c r="AU496" s="207" t="s">
        <v>21</v>
      </c>
      <c r="AV496" s="13" t="s">
        <v>89</v>
      </c>
      <c r="AW496" s="13" t="s">
        <v>42</v>
      </c>
      <c r="AX496" s="13" t="s">
        <v>82</v>
      </c>
      <c r="AY496" s="207" t="s">
        <v>221</v>
      </c>
    </row>
    <row r="497" spans="1:65" s="13" customFormat="1">
      <c r="B497" s="197"/>
      <c r="C497" s="198"/>
      <c r="D497" s="199" t="s">
        <v>229</v>
      </c>
      <c r="E497" s="200" t="s">
        <v>44</v>
      </c>
      <c r="F497" s="201" t="s">
        <v>319</v>
      </c>
      <c r="G497" s="198"/>
      <c r="H497" s="200" t="s">
        <v>44</v>
      </c>
      <c r="I497" s="202"/>
      <c r="J497" s="198"/>
      <c r="K497" s="198"/>
      <c r="L497" s="203"/>
      <c r="M497" s="204"/>
      <c r="N497" s="205"/>
      <c r="O497" s="205"/>
      <c r="P497" s="205"/>
      <c r="Q497" s="205"/>
      <c r="R497" s="205"/>
      <c r="S497" s="205"/>
      <c r="T497" s="206"/>
      <c r="AT497" s="207" t="s">
        <v>229</v>
      </c>
      <c r="AU497" s="207" t="s">
        <v>21</v>
      </c>
      <c r="AV497" s="13" t="s">
        <v>89</v>
      </c>
      <c r="AW497" s="13" t="s">
        <v>42</v>
      </c>
      <c r="AX497" s="13" t="s">
        <v>82</v>
      </c>
      <c r="AY497" s="207" t="s">
        <v>221</v>
      </c>
    </row>
    <row r="498" spans="1:65" s="14" customFormat="1">
      <c r="B498" s="208"/>
      <c r="C498" s="209"/>
      <c r="D498" s="199" t="s">
        <v>229</v>
      </c>
      <c r="E498" s="210" t="s">
        <v>44</v>
      </c>
      <c r="F498" s="211" t="s">
        <v>186</v>
      </c>
      <c r="G498" s="209"/>
      <c r="H498" s="212">
        <v>15.7</v>
      </c>
      <c r="I498" s="213"/>
      <c r="J498" s="209"/>
      <c r="K498" s="209"/>
      <c r="L498" s="214"/>
      <c r="M498" s="215"/>
      <c r="N498" s="216"/>
      <c r="O498" s="216"/>
      <c r="P498" s="216"/>
      <c r="Q498" s="216"/>
      <c r="R498" s="216"/>
      <c r="S498" s="216"/>
      <c r="T498" s="217"/>
      <c r="AT498" s="218" t="s">
        <v>229</v>
      </c>
      <c r="AU498" s="218" t="s">
        <v>21</v>
      </c>
      <c r="AV498" s="14" t="s">
        <v>21</v>
      </c>
      <c r="AW498" s="14" t="s">
        <v>42</v>
      </c>
      <c r="AX498" s="14" t="s">
        <v>82</v>
      </c>
      <c r="AY498" s="218" t="s">
        <v>221</v>
      </c>
    </row>
    <row r="499" spans="1:65" s="16" customFormat="1">
      <c r="B499" s="230"/>
      <c r="C499" s="231"/>
      <c r="D499" s="199" t="s">
        <v>229</v>
      </c>
      <c r="E499" s="232" t="s">
        <v>44</v>
      </c>
      <c r="F499" s="233" t="s">
        <v>517</v>
      </c>
      <c r="G499" s="231"/>
      <c r="H499" s="234">
        <v>15.7</v>
      </c>
      <c r="I499" s="235"/>
      <c r="J499" s="231"/>
      <c r="K499" s="231"/>
      <c r="L499" s="236"/>
      <c r="M499" s="237"/>
      <c r="N499" s="238"/>
      <c r="O499" s="238"/>
      <c r="P499" s="238"/>
      <c r="Q499" s="238"/>
      <c r="R499" s="238"/>
      <c r="S499" s="238"/>
      <c r="T499" s="239"/>
      <c r="AT499" s="240" t="s">
        <v>229</v>
      </c>
      <c r="AU499" s="240" t="s">
        <v>21</v>
      </c>
      <c r="AV499" s="16" t="s">
        <v>123</v>
      </c>
      <c r="AW499" s="16" t="s">
        <v>42</v>
      </c>
      <c r="AX499" s="16" t="s">
        <v>82</v>
      </c>
      <c r="AY499" s="240" t="s">
        <v>221</v>
      </c>
    </row>
    <row r="500" spans="1:65" s="15" customFormat="1">
      <c r="B500" s="219"/>
      <c r="C500" s="220"/>
      <c r="D500" s="199" t="s">
        <v>229</v>
      </c>
      <c r="E500" s="221" t="s">
        <v>44</v>
      </c>
      <c r="F500" s="222" t="s">
        <v>232</v>
      </c>
      <c r="G500" s="220"/>
      <c r="H500" s="223">
        <v>15.7</v>
      </c>
      <c r="I500" s="224"/>
      <c r="J500" s="220"/>
      <c r="K500" s="220"/>
      <c r="L500" s="225"/>
      <c r="M500" s="226"/>
      <c r="N500" s="227"/>
      <c r="O500" s="227"/>
      <c r="P500" s="227"/>
      <c r="Q500" s="227"/>
      <c r="R500" s="227"/>
      <c r="S500" s="227"/>
      <c r="T500" s="228"/>
      <c r="AT500" s="229" t="s">
        <v>229</v>
      </c>
      <c r="AU500" s="229" t="s">
        <v>21</v>
      </c>
      <c r="AV500" s="15" t="s">
        <v>227</v>
      </c>
      <c r="AW500" s="15" t="s">
        <v>42</v>
      </c>
      <c r="AX500" s="15" t="s">
        <v>89</v>
      </c>
      <c r="AY500" s="229" t="s">
        <v>221</v>
      </c>
    </row>
    <row r="501" spans="1:65" s="2" customFormat="1" ht="37.9" customHeight="1">
      <c r="A501" s="37"/>
      <c r="B501" s="38"/>
      <c r="C501" s="184" t="s">
        <v>579</v>
      </c>
      <c r="D501" s="184" t="s">
        <v>223</v>
      </c>
      <c r="E501" s="185" t="s">
        <v>580</v>
      </c>
      <c r="F501" s="186" t="s">
        <v>581</v>
      </c>
      <c r="G501" s="187" t="s">
        <v>133</v>
      </c>
      <c r="H501" s="188">
        <v>447.5</v>
      </c>
      <c r="I501" s="189"/>
      <c r="J501" s="190">
        <f>ROUND(I501*H501,2)</f>
        <v>0</v>
      </c>
      <c r="K501" s="186" t="s">
        <v>226</v>
      </c>
      <c r="L501" s="42"/>
      <c r="M501" s="191" t="s">
        <v>44</v>
      </c>
      <c r="N501" s="192" t="s">
        <v>53</v>
      </c>
      <c r="O501" s="67"/>
      <c r="P501" s="193">
        <f>O501*H501</f>
        <v>0</v>
      </c>
      <c r="Q501" s="193">
        <v>8.4250000000000005E-2</v>
      </c>
      <c r="R501" s="193">
        <f>Q501*H501</f>
        <v>37.701875000000001</v>
      </c>
      <c r="S501" s="193">
        <v>0</v>
      </c>
      <c r="T501" s="194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95" t="s">
        <v>227</v>
      </c>
      <c r="AT501" s="195" t="s">
        <v>223</v>
      </c>
      <c r="AU501" s="195" t="s">
        <v>21</v>
      </c>
      <c r="AY501" s="19" t="s">
        <v>221</v>
      </c>
      <c r="BE501" s="196">
        <f>IF(N501="základní",J501,0)</f>
        <v>0</v>
      </c>
      <c r="BF501" s="196">
        <f>IF(N501="snížená",J501,0)</f>
        <v>0</v>
      </c>
      <c r="BG501" s="196">
        <f>IF(N501="zákl. přenesená",J501,0)</f>
        <v>0</v>
      </c>
      <c r="BH501" s="196">
        <f>IF(N501="sníž. přenesená",J501,0)</f>
        <v>0</v>
      </c>
      <c r="BI501" s="196">
        <f>IF(N501="nulová",J501,0)</f>
        <v>0</v>
      </c>
      <c r="BJ501" s="19" t="s">
        <v>89</v>
      </c>
      <c r="BK501" s="196">
        <f>ROUND(I501*H501,2)</f>
        <v>0</v>
      </c>
      <c r="BL501" s="19" t="s">
        <v>227</v>
      </c>
      <c r="BM501" s="195" t="s">
        <v>582</v>
      </c>
    </row>
    <row r="502" spans="1:65" s="13" customFormat="1">
      <c r="B502" s="197"/>
      <c r="C502" s="198"/>
      <c r="D502" s="199" t="s">
        <v>229</v>
      </c>
      <c r="E502" s="200" t="s">
        <v>44</v>
      </c>
      <c r="F502" s="201" t="s">
        <v>230</v>
      </c>
      <c r="G502" s="198"/>
      <c r="H502" s="200" t="s">
        <v>44</v>
      </c>
      <c r="I502" s="202"/>
      <c r="J502" s="198"/>
      <c r="K502" s="198"/>
      <c r="L502" s="203"/>
      <c r="M502" s="204"/>
      <c r="N502" s="205"/>
      <c r="O502" s="205"/>
      <c r="P502" s="205"/>
      <c r="Q502" s="205"/>
      <c r="R502" s="205"/>
      <c r="S502" s="205"/>
      <c r="T502" s="206"/>
      <c r="AT502" s="207" t="s">
        <v>229</v>
      </c>
      <c r="AU502" s="207" t="s">
        <v>21</v>
      </c>
      <c r="AV502" s="13" t="s">
        <v>89</v>
      </c>
      <c r="AW502" s="13" t="s">
        <v>42</v>
      </c>
      <c r="AX502" s="13" t="s">
        <v>82</v>
      </c>
      <c r="AY502" s="207" t="s">
        <v>221</v>
      </c>
    </row>
    <row r="503" spans="1:65" s="13" customFormat="1">
      <c r="B503" s="197"/>
      <c r="C503" s="198"/>
      <c r="D503" s="199" t="s">
        <v>229</v>
      </c>
      <c r="E503" s="200" t="s">
        <v>44</v>
      </c>
      <c r="F503" s="201" t="s">
        <v>319</v>
      </c>
      <c r="G503" s="198"/>
      <c r="H503" s="200" t="s">
        <v>44</v>
      </c>
      <c r="I503" s="202"/>
      <c r="J503" s="198"/>
      <c r="K503" s="198"/>
      <c r="L503" s="203"/>
      <c r="M503" s="204"/>
      <c r="N503" s="205"/>
      <c r="O503" s="205"/>
      <c r="P503" s="205"/>
      <c r="Q503" s="205"/>
      <c r="R503" s="205"/>
      <c r="S503" s="205"/>
      <c r="T503" s="206"/>
      <c r="AT503" s="207" t="s">
        <v>229</v>
      </c>
      <c r="AU503" s="207" t="s">
        <v>21</v>
      </c>
      <c r="AV503" s="13" t="s">
        <v>89</v>
      </c>
      <c r="AW503" s="13" t="s">
        <v>42</v>
      </c>
      <c r="AX503" s="13" t="s">
        <v>82</v>
      </c>
      <c r="AY503" s="207" t="s">
        <v>221</v>
      </c>
    </row>
    <row r="504" spans="1:65" s="14" customFormat="1">
      <c r="B504" s="208"/>
      <c r="C504" s="209"/>
      <c r="D504" s="199" t="s">
        <v>229</v>
      </c>
      <c r="E504" s="210" t="s">
        <v>44</v>
      </c>
      <c r="F504" s="211" t="s">
        <v>138</v>
      </c>
      <c r="G504" s="209"/>
      <c r="H504" s="212">
        <v>430.5</v>
      </c>
      <c r="I504" s="213"/>
      <c r="J504" s="209"/>
      <c r="K504" s="209"/>
      <c r="L504" s="214"/>
      <c r="M504" s="215"/>
      <c r="N504" s="216"/>
      <c r="O504" s="216"/>
      <c r="P504" s="216"/>
      <c r="Q504" s="216"/>
      <c r="R504" s="216"/>
      <c r="S504" s="216"/>
      <c r="T504" s="217"/>
      <c r="AT504" s="218" t="s">
        <v>229</v>
      </c>
      <c r="AU504" s="218" t="s">
        <v>21</v>
      </c>
      <c r="AV504" s="14" t="s">
        <v>21</v>
      </c>
      <c r="AW504" s="14" t="s">
        <v>42</v>
      </c>
      <c r="AX504" s="14" t="s">
        <v>82</v>
      </c>
      <c r="AY504" s="218" t="s">
        <v>221</v>
      </c>
    </row>
    <row r="505" spans="1:65" s="14" customFormat="1">
      <c r="B505" s="208"/>
      <c r="C505" s="209"/>
      <c r="D505" s="199" t="s">
        <v>229</v>
      </c>
      <c r="E505" s="210" t="s">
        <v>44</v>
      </c>
      <c r="F505" s="211" t="s">
        <v>142</v>
      </c>
      <c r="G505" s="209"/>
      <c r="H505" s="212">
        <v>17</v>
      </c>
      <c r="I505" s="213"/>
      <c r="J505" s="209"/>
      <c r="K505" s="209"/>
      <c r="L505" s="214"/>
      <c r="M505" s="215"/>
      <c r="N505" s="216"/>
      <c r="O505" s="216"/>
      <c r="P505" s="216"/>
      <c r="Q505" s="216"/>
      <c r="R505" s="216"/>
      <c r="S505" s="216"/>
      <c r="T505" s="217"/>
      <c r="AT505" s="218" t="s">
        <v>229</v>
      </c>
      <c r="AU505" s="218" t="s">
        <v>21</v>
      </c>
      <c r="AV505" s="14" t="s">
        <v>21</v>
      </c>
      <c r="AW505" s="14" t="s">
        <v>42</v>
      </c>
      <c r="AX505" s="14" t="s">
        <v>82</v>
      </c>
      <c r="AY505" s="218" t="s">
        <v>221</v>
      </c>
    </row>
    <row r="506" spans="1:65" s="16" customFormat="1">
      <c r="B506" s="230"/>
      <c r="C506" s="231"/>
      <c r="D506" s="199" t="s">
        <v>229</v>
      </c>
      <c r="E506" s="232" t="s">
        <v>44</v>
      </c>
      <c r="F506" s="233" t="s">
        <v>517</v>
      </c>
      <c r="G506" s="231"/>
      <c r="H506" s="234">
        <v>447.5</v>
      </c>
      <c r="I506" s="235"/>
      <c r="J506" s="231"/>
      <c r="K506" s="231"/>
      <c r="L506" s="236"/>
      <c r="M506" s="237"/>
      <c r="N506" s="238"/>
      <c r="O506" s="238"/>
      <c r="P506" s="238"/>
      <c r="Q506" s="238"/>
      <c r="R506" s="238"/>
      <c r="S506" s="238"/>
      <c r="T506" s="239"/>
      <c r="AT506" s="240" t="s">
        <v>229</v>
      </c>
      <c r="AU506" s="240" t="s">
        <v>21</v>
      </c>
      <c r="AV506" s="16" t="s">
        <v>123</v>
      </c>
      <c r="AW506" s="16" t="s">
        <v>42</v>
      </c>
      <c r="AX506" s="16" t="s">
        <v>82</v>
      </c>
      <c r="AY506" s="240" t="s">
        <v>221</v>
      </c>
    </row>
    <row r="507" spans="1:65" s="15" customFormat="1">
      <c r="B507" s="219"/>
      <c r="C507" s="220"/>
      <c r="D507" s="199" t="s">
        <v>229</v>
      </c>
      <c r="E507" s="221" t="s">
        <v>44</v>
      </c>
      <c r="F507" s="222" t="s">
        <v>232</v>
      </c>
      <c r="G507" s="220"/>
      <c r="H507" s="223">
        <v>447.5</v>
      </c>
      <c r="I507" s="224"/>
      <c r="J507" s="220"/>
      <c r="K507" s="220"/>
      <c r="L507" s="225"/>
      <c r="M507" s="226"/>
      <c r="N507" s="227"/>
      <c r="O507" s="227"/>
      <c r="P507" s="227"/>
      <c r="Q507" s="227"/>
      <c r="R507" s="227"/>
      <c r="S507" s="227"/>
      <c r="T507" s="228"/>
      <c r="AT507" s="229" t="s">
        <v>229</v>
      </c>
      <c r="AU507" s="229" t="s">
        <v>21</v>
      </c>
      <c r="AV507" s="15" t="s">
        <v>227</v>
      </c>
      <c r="AW507" s="15" t="s">
        <v>42</v>
      </c>
      <c r="AX507" s="15" t="s">
        <v>89</v>
      </c>
      <c r="AY507" s="229" t="s">
        <v>221</v>
      </c>
    </row>
    <row r="508" spans="1:65" s="2" customFormat="1" ht="14.45" customHeight="1">
      <c r="A508" s="37"/>
      <c r="B508" s="38"/>
      <c r="C508" s="245" t="s">
        <v>583</v>
      </c>
      <c r="D508" s="245" t="s">
        <v>447</v>
      </c>
      <c r="E508" s="246" t="s">
        <v>584</v>
      </c>
      <c r="F508" s="247" t="s">
        <v>585</v>
      </c>
      <c r="G508" s="248" t="s">
        <v>133</v>
      </c>
      <c r="H508" s="249">
        <v>434.80500000000001</v>
      </c>
      <c r="I508" s="250"/>
      <c r="J508" s="251">
        <f>ROUND(I508*H508,2)</f>
        <v>0</v>
      </c>
      <c r="K508" s="247" t="s">
        <v>226</v>
      </c>
      <c r="L508" s="252"/>
      <c r="M508" s="253" t="s">
        <v>44</v>
      </c>
      <c r="N508" s="254" t="s">
        <v>53</v>
      </c>
      <c r="O508" s="67"/>
      <c r="P508" s="193">
        <f>O508*H508</f>
        <v>0</v>
      </c>
      <c r="Q508" s="193">
        <v>0.13100000000000001</v>
      </c>
      <c r="R508" s="193">
        <f>Q508*H508</f>
        <v>56.959455000000005</v>
      </c>
      <c r="S508" s="193">
        <v>0</v>
      </c>
      <c r="T508" s="194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195" t="s">
        <v>267</v>
      </c>
      <c r="AT508" s="195" t="s">
        <v>447</v>
      </c>
      <c r="AU508" s="195" t="s">
        <v>21</v>
      </c>
      <c r="AY508" s="19" t="s">
        <v>221</v>
      </c>
      <c r="BE508" s="196">
        <f>IF(N508="základní",J508,0)</f>
        <v>0</v>
      </c>
      <c r="BF508" s="196">
        <f>IF(N508="snížená",J508,0)</f>
        <v>0</v>
      </c>
      <c r="BG508" s="196">
        <f>IF(N508="zákl. přenesená",J508,0)</f>
        <v>0</v>
      </c>
      <c r="BH508" s="196">
        <f>IF(N508="sníž. přenesená",J508,0)</f>
        <v>0</v>
      </c>
      <c r="BI508" s="196">
        <f>IF(N508="nulová",J508,0)</f>
        <v>0</v>
      </c>
      <c r="BJ508" s="19" t="s">
        <v>89</v>
      </c>
      <c r="BK508" s="196">
        <f>ROUND(I508*H508,2)</f>
        <v>0</v>
      </c>
      <c r="BL508" s="19" t="s">
        <v>227</v>
      </c>
      <c r="BM508" s="195" t="s">
        <v>586</v>
      </c>
    </row>
    <row r="509" spans="1:65" s="14" customFormat="1">
      <c r="B509" s="208"/>
      <c r="C509" s="209"/>
      <c r="D509" s="199" t="s">
        <v>229</v>
      </c>
      <c r="E509" s="210" t="s">
        <v>44</v>
      </c>
      <c r="F509" s="211" t="s">
        <v>138</v>
      </c>
      <c r="G509" s="209"/>
      <c r="H509" s="212">
        <v>430.5</v>
      </c>
      <c r="I509" s="213"/>
      <c r="J509" s="209"/>
      <c r="K509" s="209"/>
      <c r="L509" s="214"/>
      <c r="M509" s="215"/>
      <c r="N509" s="216"/>
      <c r="O509" s="216"/>
      <c r="P509" s="216"/>
      <c r="Q509" s="216"/>
      <c r="R509" s="216"/>
      <c r="S509" s="216"/>
      <c r="T509" s="217"/>
      <c r="AT509" s="218" t="s">
        <v>229</v>
      </c>
      <c r="AU509" s="218" t="s">
        <v>21</v>
      </c>
      <c r="AV509" s="14" t="s">
        <v>21</v>
      </c>
      <c r="AW509" s="14" t="s">
        <v>42</v>
      </c>
      <c r="AX509" s="14" t="s">
        <v>89</v>
      </c>
      <c r="AY509" s="218" t="s">
        <v>221</v>
      </c>
    </row>
    <row r="510" spans="1:65" s="14" customFormat="1">
      <c r="B510" s="208"/>
      <c r="C510" s="209"/>
      <c r="D510" s="199" t="s">
        <v>229</v>
      </c>
      <c r="E510" s="209"/>
      <c r="F510" s="211" t="s">
        <v>587</v>
      </c>
      <c r="G510" s="209"/>
      <c r="H510" s="212">
        <v>434.80500000000001</v>
      </c>
      <c r="I510" s="213"/>
      <c r="J510" s="209"/>
      <c r="K510" s="209"/>
      <c r="L510" s="214"/>
      <c r="M510" s="215"/>
      <c r="N510" s="216"/>
      <c r="O510" s="216"/>
      <c r="P510" s="216"/>
      <c r="Q510" s="216"/>
      <c r="R510" s="216"/>
      <c r="S510" s="216"/>
      <c r="T510" s="217"/>
      <c r="AT510" s="218" t="s">
        <v>229</v>
      </c>
      <c r="AU510" s="218" t="s">
        <v>21</v>
      </c>
      <c r="AV510" s="14" t="s">
        <v>21</v>
      </c>
      <c r="AW510" s="14" t="s">
        <v>4</v>
      </c>
      <c r="AX510" s="14" t="s">
        <v>89</v>
      </c>
      <c r="AY510" s="218" t="s">
        <v>221</v>
      </c>
    </row>
    <row r="511" spans="1:65" s="2" customFormat="1" ht="14.45" customHeight="1">
      <c r="A511" s="37"/>
      <c r="B511" s="38"/>
      <c r="C511" s="245" t="s">
        <v>588</v>
      </c>
      <c r="D511" s="245" t="s">
        <v>447</v>
      </c>
      <c r="E511" s="246" t="s">
        <v>589</v>
      </c>
      <c r="F511" s="247" t="s">
        <v>590</v>
      </c>
      <c r="G511" s="248" t="s">
        <v>133</v>
      </c>
      <c r="H511" s="249">
        <v>17.170000000000002</v>
      </c>
      <c r="I511" s="250"/>
      <c r="J511" s="251">
        <f>ROUND(I511*H511,2)</f>
        <v>0</v>
      </c>
      <c r="K511" s="247" t="s">
        <v>226</v>
      </c>
      <c r="L511" s="252"/>
      <c r="M511" s="253" t="s">
        <v>44</v>
      </c>
      <c r="N511" s="254" t="s">
        <v>53</v>
      </c>
      <c r="O511" s="67"/>
      <c r="P511" s="193">
        <f>O511*H511</f>
        <v>0</v>
      </c>
      <c r="Q511" s="193">
        <v>0.13100000000000001</v>
      </c>
      <c r="R511" s="193">
        <f>Q511*H511</f>
        <v>2.2492700000000001</v>
      </c>
      <c r="S511" s="193">
        <v>0</v>
      </c>
      <c r="T511" s="194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95" t="s">
        <v>267</v>
      </c>
      <c r="AT511" s="195" t="s">
        <v>447</v>
      </c>
      <c r="AU511" s="195" t="s">
        <v>21</v>
      </c>
      <c r="AY511" s="19" t="s">
        <v>221</v>
      </c>
      <c r="BE511" s="196">
        <f>IF(N511="základní",J511,0)</f>
        <v>0</v>
      </c>
      <c r="BF511" s="196">
        <f>IF(N511="snížená",J511,0)</f>
        <v>0</v>
      </c>
      <c r="BG511" s="196">
        <f>IF(N511="zákl. přenesená",J511,0)</f>
        <v>0</v>
      </c>
      <c r="BH511" s="196">
        <f>IF(N511="sníž. přenesená",J511,0)</f>
        <v>0</v>
      </c>
      <c r="BI511" s="196">
        <f>IF(N511="nulová",J511,0)</f>
        <v>0</v>
      </c>
      <c r="BJ511" s="19" t="s">
        <v>89</v>
      </c>
      <c r="BK511" s="196">
        <f>ROUND(I511*H511,2)</f>
        <v>0</v>
      </c>
      <c r="BL511" s="19" t="s">
        <v>227</v>
      </c>
      <c r="BM511" s="195" t="s">
        <v>591</v>
      </c>
    </row>
    <row r="512" spans="1:65" s="14" customFormat="1">
      <c r="B512" s="208"/>
      <c r="C512" s="209"/>
      <c r="D512" s="199" t="s">
        <v>229</v>
      </c>
      <c r="E512" s="210" t="s">
        <v>44</v>
      </c>
      <c r="F512" s="211" t="s">
        <v>142</v>
      </c>
      <c r="G512" s="209"/>
      <c r="H512" s="212">
        <v>17</v>
      </c>
      <c r="I512" s="213"/>
      <c r="J512" s="209"/>
      <c r="K512" s="209"/>
      <c r="L512" s="214"/>
      <c r="M512" s="215"/>
      <c r="N512" s="216"/>
      <c r="O512" s="216"/>
      <c r="P512" s="216"/>
      <c r="Q512" s="216"/>
      <c r="R512" s="216"/>
      <c r="S512" s="216"/>
      <c r="T512" s="217"/>
      <c r="AT512" s="218" t="s">
        <v>229</v>
      </c>
      <c r="AU512" s="218" t="s">
        <v>21</v>
      </c>
      <c r="AV512" s="14" t="s">
        <v>21</v>
      </c>
      <c r="AW512" s="14" t="s">
        <v>42</v>
      </c>
      <c r="AX512" s="14" t="s">
        <v>89</v>
      </c>
      <c r="AY512" s="218" t="s">
        <v>221</v>
      </c>
    </row>
    <row r="513" spans="1:65" s="14" customFormat="1">
      <c r="B513" s="208"/>
      <c r="C513" s="209"/>
      <c r="D513" s="199" t="s">
        <v>229</v>
      </c>
      <c r="E513" s="209"/>
      <c r="F513" s="211" t="s">
        <v>592</v>
      </c>
      <c r="G513" s="209"/>
      <c r="H513" s="212">
        <v>17.170000000000002</v>
      </c>
      <c r="I513" s="213"/>
      <c r="J513" s="209"/>
      <c r="K513" s="209"/>
      <c r="L513" s="214"/>
      <c r="M513" s="215"/>
      <c r="N513" s="216"/>
      <c r="O513" s="216"/>
      <c r="P513" s="216"/>
      <c r="Q513" s="216"/>
      <c r="R513" s="216"/>
      <c r="S513" s="216"/>
      <c r="T513" s="217"/>
      <c r="AT513" s="218" t="s">
        <v>229</v>
      </c>
      <c r="AU513" s="218" t="s">
        <v>21</v>
      </c>
      <c r="AV513" s="14" t="s">
        <v>21</v>
      </c>
      <c r="AW513" s="14" t="s">
        <v>4</v>
      </c>
      <c r="AX513" s="14" t="s">
        <v>89</v>
      </c>
      <c r="AY513" s="218" t="s">
        <v>221</v>
      </c>
    </row>
    <row r="514" spans="1:65" s="2" customFormat="1" ht="37.9" customHeight="1">
      <c r="A514" s="37"/>
      <c r="B514" s="38"/>
      <c r="C514" s="184" t="s">
        <v>593</v>
      </c>
      <c r="D514" s="184" t="s">
        <v>223</v>
      </c>
      <c r="E514" s="185" t="s">
        <v>594</v>
      </c>
      <c r="F514" s="186" t="s">
        <v>595</v>
      </c>
      <c r="G514" s="187" t="s">
        <v>133</v>
      </c>
      <c r="H514" s="188">
        <v>447.5</v>
      </c>
      <c r="I514" s="189"/>
      <c r="J514" s="190">
        <f>ROUND(I514*H514,2)</f>
        <v>0</v>
      </c>
      <c r="K514" s="186" t="s">
        <v>226</v>
      </c>
      <c r="L514" s="42"/>
      <c r="M514" s="191" t="s">
        <v>44</v>
      </c>
      <c r="N514" s="192" t="s">
        <v>53</v>
      </c>
      <c r="O514" s="67"/>
      <c r="P514" s="193">
        <f>O514*H514</f>
        <v>0</v>
      </c>
      <c r="Q514" s="193">
        <v>0</v>
      </c>
      <c r="R514" s="193">
        <f>Q514*H514</f>
        <v>0</v>
      </c>
      <c r="S514" s="193">
        <v>0</v>
      </c>
      <c r="T514" s="194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195" t="s">
        <v>227</v>
      </c>
      <c r="AT514" s="195" t="s">
        <v>223</v>
      </c>
      <c r="AU514" s="195" t="s">
        <v>21</v>
      </c>
      <c r="AY514" s="19" t="s">
        <v>221</v>
      </c>
      <c r="BE514" s="196">
        <f>IF(N514="základní",J514,0)</f>
        <v>0</v>
      </c>
      <c r="BF514" s="196">
        <f>IF(N514="snížená",J514,0)</f>
        <v>0</v>
      </c>
      <c r="BG514" s="196">
        <f>IF(N514="zákl. přenesená",J514,0)</f>
        <v>0</v>
      </c>
      <c r="BH514" s="196">
        <f>IF(N514="sníž. přenesená",J514,0)</f>
        <v>0</v>
      </c>
      <c r="BI514" s="196">
        <f>IF(N514="nulová",J514,0)</f>
        <v>0</v>
      </c>
      <c r="BJ514" s="19" t="s">
        <v>89</v>
      </c>
      <c r="BK514" s="196">
        <f>ROUND(I514*H514,2)</f>
        <v>0</v>
      </c>
      <c r="BL514" s="19" t="s">
        <v>227</v>
      </c>
      <c r="BM514" s="195" t="s">
        <v>596</v>
      </c>
    </row>
    <row r="515" spans="1:65" s="13" customFormat="1">
      <c r="B515" s="197"/>
      <c r="C515" s="198"/>
      <c r="D515" s="199" t="s">
        <v>229</v>
      </c>
      <c r="E515" s="200" t="s">
        <v>44</v>
      </c>
      <c r="F515" s="201" t="s">
        <v>230</v>
      </c>
      <c r="G515" s="198"/>
      <c r="H515" s="200" t="s">
        <v>44</v>
      </c>
      <c r="I515" s="202"/>
      <c r="J515" s="198"/>
      <c r="K515" s="198"/>
      <c r="L515" s="203"/>
      <c r="M515" s="204"/>
      <c r="N515" s="205"/>
      <c r="O515" s="205"/>
      <c r="P515" s="205"/>
      <c r="Q515" s="205"/>
      <c r="R515" s="205"/>
      <c r="S515" s="205"/>
      <c r="T515" s="206"/>
      <c r="AT515" s="207" t="s">
        <v>229</v>
      </c>
      <c r="AU515" s="207" t="s">
        <v>21</v>
      </c>
      <c r="AV515" s="13" t="s">
        <v>89</v>
      </c>
      <c r="AW515" s="13" t="s">
        <v>42</v>
      </c>
      <c r="AX515" s="13" t="s">
        <v>82</v>
      </c>
      <c r="AY515" s="207" t="s">
        <v>221</v>
      </c>
    </row>
    <row r="516" spans="1:65" s="13" customFormat="1">
      <c r="B516" s="197"/>
      <c r="C516" s="198"/>
      <c r="D516" s="199" t="s">
        <v>229</v>
      </c>
      <c r="E516" s="200" t="s">
        <v>44</v>
      </c>
      <c r="F516" s="201" t="s">
        <v>319</v>
      </c>
      <c r="G516" s="198"/>
      <c r="H516" s="200" t="s">
        <v>44</v>
      </c>
      <c r="I516" s="202"/>
      <c r="J516" s="198"/>
      <c r="K516" s="198"/>
      <c r="L516" s="203"/>
      <c r="M516" s="204"/>
      <c r="N516" s="205"/>
      <c r="O516" s="205"/>
      <c r="P516" s="205"/>
      <c r="Q516" s="205"/>
      <c r="R516" s="205"/>
      <c r="S516" s="205"/>
      <c r="T516" s="206"/>
      <c r="AT516" s="207" t="s">
        <v>229</v>
      </c>
      <c r="AU516" s="207" t="s">
        <v>21</v>
      </c>
      <c r="AV516" s="13" t="s">
        <v>89</v>
      </c>
      <c r="AW516" s="13" t="s">
        <v>42</v>
      </c>
      <c r="AX516" s="13" t="s">
        <v>82</v>
      </c>
      <c r="AY516" s="207" t="s">
        <v>221</v>
      </c>
    </row>
    <row r="517" spans="1:65" s="14" customFormat="1">
      <c r="B517" s="208"/>
      <c r="C517" s="209"/>
      <c r="D517" s="199" t="s">
        <v>229</v>
      </c>
      <c r="E517" s="210" t="s">
        <v>44</v>
      </c>
      <c r="F517" s="211" t="s">
        <v>138</v>
      </c>
      <c r="G517" s="209"/>
      <c r="H517" s="212">
        <v>430.5</v>
      </c>
      <c r="I517" s="213"/>
      <c r="J517" s="209"/>
      <c r="K517" s="209"/>
      <c r="L517" s="214"/>
      <c r="M517" s="215"/>
      <c r="N517" s="216"/>
      <c r="O517" s="216"/>
      <c r="P517" s="216"/>
      <c r="Q517" s="216"/>
      <c r="R517" s="216"/>
      <c r="S517" s="216"/>
      <c r="T517" s="217"/>
      <c r="AT517" s="218" t="s">
        <v>229</v>
      </c>
      <c r="AU517" s="218" t="s">
        <v>21</v>
      </c>
      <c r="AV517" s="14" t="s">
        <v>21</v>
      </c>
      <c r="AW517" s="14" t="s">
        <v>42</v>
      </c>
      <c r="AX517" s="14" t="s">
        <v>82</v>
      </c>
      <c r="AY517" s="218" t="s">
        <v>221</v>
      </c>
    </row>
    <row r="518" spans="1:65" s="14" customFormat="1">
      <c r="B518" s="208"/>
      <c r="C518" s="209"/>
      <c r="D518" s="199" t="s">
        <v>229</v>
      </c>
      <c r="E518" s="210" t="s">
        <v>44</v>
      </c>
      <c r="F518" s="211" t="s">
        <v>142</v>
      </c>
      <c r="G518" s="209"/>
      <c r="H518" s="212">
        <v>17</v>
      </c>
      <c r="I518" s="213"/>
      <c r="J518" s="209"/>
      <c r="K518" s="209"/>
      <c r="L518" s="214"/>
      <c r="M518" s="215"/>
      <c r="N518" s="216"/>
      <c r="O518" s="216"/>
      <c r="P518" s="216"/>
      <c r="Q518" s="216"/>
      <c r="R518" s="216"/>
      <c r="S518" s="216"/>
      <c r="T518" s="217"/>
      <c r="AT518" s="218" t="s">
        <v>229</v>
      </c>
      <c r="AU518" s="218" t="s">
        <v>21</v>
      </c>
      <c r="AV518" s="14" t="s">
        <v>21</v>
      </c>
      <c r="AW518" s="14" t="s">
        <v>42</v>
      </c>
      <c r="AX518" s="14" t="s">
        <v>82</v>
      </c>
      <c r="AY518" s="218" t="s">
        <v>221</v>
      </c>
    </row>
    <row r="519" spans="1:65" s="16" customFormat="1">
      <c r="B519" s="230"/>
      <c r="C519" s="231"/>
      <c r="D519" s="199" t="s">
        <v>229</v>
      </c>
      <c r="E519" s="232" t="s">
        <v>44</v>
      </c>
      <c r="F519" s="233" t="s">
        <v>517</v>
      </c>
      <c r="G519" s="231"/>
      <c r="H519" s="234">
        <v>447.5</v>
      </c>
      <c r="I519" s="235"/>
      <c r="J519" s="231"/>
      <c r="K519" s="231"/>
      <c r="L519" s="236"/>
      <c r="M519" s="237"/>
      <c r="N519" s="238"/>
      <c r="O519" s="238"/>
      <c r="P519" s="238"/>
      <c r="Q519" s="238"/>
      <c r="R519" s="238"/>
      <c r="S519" s="238"/>
      <c r="T519" s="239"/>
      <c r="AT519" s="240" t="s">
        <v>229</v>
      </c>
      <c r="AU519" s="240" t="s">
        <v>21</v>
      </c>
      <c r="AV519" s="16" t="s">
        <v>123</v>
      </c>
      <c r="AW519" s="16" t="s">
        <v>42</v>
      </c>
      <c r="AX519" s="16" t="s">
        <v>82</v>
      </c>
      <c r="AY519" s="240" t="s">
        <v>221</v>
      </c>
    </row>
    <row r="520" spans="1:65" s="15" customFormat="1">
      <c r="B520" s="219"/>
      <c r="C520" s="220"/>
      <c r="D520" s="199" t="s">
        <v>229</v>
      </c>
      <c r="E520" s="221" t="s">
        <v>44</v>
      </c>
      <c r="F520" s="222" t="s">
        <v>232</v>
      </c>
      <c r="G520" s="220"/>
      <c r="H520" s="223">
        <v>447.5</v>
      </c>
      <c r="I520" s="224"/>
      <c r="J520" s="220"/>
      <c r="K520" s="220"/>
      <c r="L520" s="225"/>
      <c r="M520" s="226"/>
      <c r="N520" s="227"/>
      <c r="O520" s="227"/>
      <c r="P520" s="227"/>
      <c r="Q520" s="227"/>
      <c r="R520" s="227"/>
      <c r="S520" s="227"/>
      <c r="T520" s="228"/>
      <c r="AT520" s="229" t="s">
        <v>229</v>
      </c>
      <c r="AU520" s="229" t="s">
        <v>21</v>
      </c>
      <c r="AV520" s="15" t="s">
        <v>227</v>
      </c>
      <c r="AW520" s="15" t="s">
        <v>42</v>
      </c>
      <c r="AX520" s="15" t="s">
        <v>89</v>
      </c>
      <c r="AY520" s="229" t="s">
        <v>221</v>
      </c>
    </row>
    <row r="521" spans="1:65" s="2" customFormat="1" ht="37.9" customHeight="1">
      <c r="A521" s="37"/>
      <c r="B521" s="38"/>
      <c r="C521" s="184" t="s">
        <v>597</v>
      </c>
      <c r="D521" s="184" t="s">
        <v>223</v>
      </c>
      <c r="E521" s="185" t="s">
        <v>598</v>
      </c>
      <c r="F521" s="186" t="s">
        <v>599</v>
      </c>
      <c r="G521" s="187" t="s">
        <v>133</v>
      </c>
      <c r="H521" s="188">
        <v>163</v>
      </c>
      <c r="I521" s="189"/>
      <c r="J521" s="190">
        <f>ROUND(I521*H521,2)</f>
        <v>0</v>
      </c>
      <c r="K521" s="186" t="s">
        <v>226</v>
      </c>
      <c r="L521" s="42"/>
      <c r="M521" s="191" t="s">
        <v>44</v>
      </c>
      <c r="N521" s="192" t="s">
        <v>53</v>
      </c>
      <c r="O521" s="67"/>
      <c r="P521" s="193">
        <f>O521*H521</f>
        <v>0</v>
      </c>
      <c r="Q521" s="193">
        <v>0.10362</v>
      </c>
      <c r="R521" s="193">
        <f>Q521*H521</f>
        <v>16.890060000000002</v>
      </c>
      <c r="S521" s="193">
        <v>0</v>
      </c>
      <c r="T521" s="194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95" t="s">
        <v>227</v>
      </c>
      <c r="AT521" s="195" t="s">
        <v>223</v>
      </c>
      <c r="AU521" s="195" t="s">
        <v>21</v>
      </c>
      <c r="AY521" s="19" t="s">
        <v>221</v>
      </c>
      <c r="BE521" s="196">
        <f>IF(N521="základní",J521,0)</f>
        <v>0</v>
      </c>
      <c r="BF521" s="196">
        <f>IF(N521="snížená",J521,0)</f>
        <v>0</v>
      </c>
      <c r="BG521" s="196">
        <f>IF(N521="zákl. přenesená",J521,0)</f>
        <v>0</v>
      </c>
      <c r="BH521" s="196">
        <f>IF(N521="sníž. přenesená",J521,0)</f>
        <v>0</v>
      </c>
      <c r="BI521" s="196">
        <f>IF(N521="nulová",J521,0)</f>
        <v>0</v>
      </c>
      <c r="BJ521" s="19" t="s">
        <v>89</v>
      </c>
      <c r="BK521" s="196">
        <f>ROUND(I521*H521,2)</f>
        <v>0</v>
      </c>
      <c r="BL521" s="19" t="s">
        <v>227</v>
      </c>
      <c r="BM521" s="195" t="s">
        <v>600</v>
      </c>
    </row>
    <row r="522" spans="1:65" s="13" customFormat="1">
      <c r="B522" s="197"/>
      <c r="C522" s="198"/>
      <c r="D522" s="199" t="s">
        <v>229</v>
      </c>
      <c r="E522" s="200" t="s">
        <v>44</v>
      </c>
      <c r="F522" s="201" t="s">
        <v>230</v>
      </c>
      <c r="G522" s="198"/>
      <c r="H522" s="200" t="s">
        <v>44</v>
      </c>
      <c r="I522" s="202"/>
      <c r="J522" s="198"/>
      <c r="K522" s="198"/>
      <c r="L522" s="203"/>
      <c r="M522" s="204"/>
      <c r="N522" s="205"/>
      <c r="O522" s="205"/>
      <c r="P522" s="205"/>
      <c r="Q522" s="205"/>
      <c r="R522" s="205"/>
      <c r="S522" s="205"/>
      <c r="T522" s="206"/>
      <c r="AT522" s="207" t="s">
        <v>229</v>
      </c>
      <c r="AU522" s="207" t="s">
        <v>21</v>
      </c>
      <c r="AV522" s="13" t="s">
        <v>89</v>
      </c>
      <c r="AW522" s="13" t="s">
        <v>42</v>
      </c>
      <c r="AX522" s="13" t="s">
        <v>82</v>
      </c>
      <c r="AY522" s="207" t="s">
        <v>221</v>
      </c>
    </row>
    <row r="523" spans="1:65" s="13" customFormat="1">
      <c r="B523" s="197"/>
      <c r="C523" s="198"/>
      <c r="D523" s="199" t="s">
        <v>229</v>
      </c>
      <c r="E523" s="200" t="s">
        <v>44</v>
      </c>
      <c r="F523" s="201" t="s">
        <v>319</v>
      </c>
      <c r="G523" s="198"/>
      <c r="H523" s="200" t="s">
        <v>44</v>
      </c>
      <c r="I523" s="202"/>
      <c r="J523" s="198"/>
      <c r="K523" s="198"/>
      <c r="L523" s="203"/>
      <c r="M523" s="204"/>
      <c r="N523" s="205"/>
      <c r="O523" s="205"/>
      <c r="P523" s="205"/>
      <c r="Q523" s="205"/>
      <c r="R523" s="205"/>
      <c r="S523" s="205"/>
      <c r="T523" s="206"/>
      <c r="AT523" s="207" t="s">
        <v>229</v>
      </c>
      <c r="AU523" s="207" t="s">
        <v>21</v>
      </c>
      <c r="AV523" s="13" t="s">
        <v>89</v>
      </c>
      <c r="AW523" s="13" t="s">
        <v>42</v>
      </c>
      <c r="AX523" s="13" t="s">
        <v>82</v>
      </c>
      <c r="AY523" s="207" t="s">
        <v>221</v>
      </c>
    </row>
    <row r="524" spans="1:65" s="14" customFormat="1">
      <c r="B524" s="208"/>
      <c r="C524" s="209"/>
      <c r="D524" s="199" t="s">
        <v>229</v>
      </c>
      <c r="E524" s="210" t="s">
        <v>44</v>
      </c>
      <c r="F524" s="211" t="s">
        <v>154</v>
      </c>
      <c r="G524" s="209"/>
      <c r="H524" s="212">
        <v>141</v>
      </c>
      <c r="I524" s="213"/>
      <c r="J524" s="209"/>
      <c r="K524" s="209"/>
      <c r="L524" s="214"/>
      <c r="M524" s="215"/>
      <c r="N524" s="216"/>
      <c r="O524" s="216"/>
      <c r="P524" s="216"/>
      <c r="Q524" s="216"/>
      <c r="R524" s="216"/>
      <c r="S524" s="216"/>
      <c r="T524" s="217"/>
      <c r="AT524" s="218" t="s">
        <v>229</v>
      </c>
      <c r="AU524" s="218" t="s">
        <v>21</v>
      </c>
      <c r="AV524" s="14" t="s">
        <v>21</v>
      </c>
      <c r="AW524" s="14" t="s">
        <v>42</v>
      </c>
      <c r="AX524" s="14" t="s">
        <v>82</v>
      </c>
      <c r="AY524" s="218" t="s">
        <v>221</v>
      </c>
    </row>
    <row r="525" spans="1:65" s="14" customFormat="1">
      <c r="B525" s="208"/>
      <c r="C525" s="209"/>
      <c r="D525" s="199" t="s">
        <v>229</v>
      </c>
      <c r="E525" s="210" t="s">
        <v>44</v>
      </c>
      <c r="F525" s="211" t="s">
        <v>157</v>
      </c>
      <c r="G525" s="209"/>
      <c r="H525" s="212">
        <v>22</v>
      </c>
      <c r="I525" s="213"/>
      <c r="J525" s="209"/>
      <c r="K525" s="209"/>
      <c r="L525" s="214"/>
      <c r="M525" s="215"/>
      <c r="N525" s="216"/>
      <c r="O525" s="216"/>
      <c r="P525" s="216"/>
      <c r="Q525" s="216"/>
      <c r="R525" s="216"/>
      <c r="S525" s="216"/>
      <c r="T525" s="217"/>
      <c r="AT525" s="218" t="s">
        <v>229</v>
      </c>
      <c r="AU525" s="218" t="s">
        <v>21</v>
      </c>
      <c r="AV525" s="14" t="s">
        <v>21</v>
      </c>
      <c r="AW525" s="14" t="s">
        <v>42</v>
      </c>
      <c r="AX525" s="14" t="s">
        <v>82</v>
      </c>
      <c r="AY525" s="218" t="s">
        <v>221</v>
      </c>
    </row>
    <row r="526" spans="1:65" s="16" customFormat="1">
      <c r="B526" s="230"/>
      <c r="C526" s="231"/>
      <c r="D526" s="199" t="s">
        <v>229</v>
      </c>
      <c r="E526" s="232" t="s">
        <v>44</v>
      </c>
      <c r="F526" s="233" t="s">
        <v>516</v>
      </c>
      <c r="G526" s="231"/>
      <c r="H526" s="234">
        <v>163</v>
      </c>
      <c r="I526" s="235"/>
      <c r="J526" s="231"/>
      <c r="K526" s="231"/>
      <c r="L526" s="236"/>
      <c r="M526" s="237"/>
      <c r="N526" s="238"/>
      <c r="O526" s="238"/>
      <c r="P526" s="238"/>
      <c r="Q526" s="238"/>
      <c r="R526" s="238"/>
      <c r="S526" s="238"/>
      <c r="T526" s="239"/>
      <c r="AT526" s="240" t="s">
        <v>229</v>
      </c>
      <c r="AU526" s="240" t="s">
        <v>21</v>
      </c>
      <c r="AV526" s="16" t="s">
        <v>123</v>
      </c>
      <c r="AW526" s="16" t="s">
        <v>42</v>
      </c>
      <c r="AX526" s="16" t="s">
        <v>82</v>
      </c>
      <c r="AY526" s="240" t="s">
        <v>221</v>
      </c>
    </row>
    <row r="527" spans="1:65" s="15" customFormat="1">
      <c r="B527" s="219"/>
      <c r="C527" s="220"/>
      <c r="D527" s="199" t="s">
        <v>229</v>
      </c>
      <c r="E527" s="221" t="s">
        <v>44</v>
      </c>
      <c r="F527" s="222" t="s">
        <v>232</v>
      </c>
      <c r="G527" s="220"/>
      <c r="H527" s="223">
        <v>163</v>
      </c>
      <c r="I527" s="224"/>
      <c r="J527" s="220"/>
      <c r="K527" s="220"/>
      <c r="L527" s="225"/>
      <c r="M527" s="226"/>
      <c r="N527" s="227"/>
      <c r="O527" s="227"/>
      <c r="P527" s="227"/>
      <c r="Q527" s="227"/>
      <c r="R527" s="227"/>
      <c r="S527" s="227"/>
      <c r="T527" s="228"/>
      <c r="AT527" s="229" t="s">
        <v>229</v>
      </c>
      <c r="AU527" s="229" t="s">
        <v>21</v>
      </c>
      <c r="AV527" s="15" t="s">
        <v>227</v>
      </c>
      <c r="AW527" s="15" t="s">
        <v>42</v>
      </c>
      <c r="AX527" s="15" t="s">
        <v>89</v>
      </c>
      <c r="AY527" s="229" t="s">
        <v>221</v>
      </c>
    </row>
    <row r="528" spans="1:65" s="2" customFormat="1" ht="14.45" customHeight="1">
      <c r="A528" s="37"/>
      <c r="B528" s="38"/>
      <c r="C528" s="245" t="s">
        <v>601</v>
      </c>
      <c r="D528" s="245" t="s">
        <v>447</v>
      </c>
      <c r="E528" s="246" t="s">
        <v>602</v>
      </c>
      <c r="F528" s="247" t="s">
        <v>603</v>
      </c>
      <c r="G528" s="248" t="s">
        <v>133</v>
      </c>
      <c r="H528" s="249">
        <v>145.22999999999999</v>
      </c>
      <c r="I528" s="250"/>
      <c r="J528" s="251">
        <f>ROUND(I528*H528,2)</f>
        <v>0</v>
      </c>
      <c r="K528" s="247" t="s">
        <v>226</v>
      </c>
      <c r="L528" s="252"/>
      <c r="M528" s="253" t="s">
        <v>44</v>
      </c>
      <c r="N528" s="254" t="s">
        <v>53</v>
      </c>
      <c r="O528" s="67"/>
      <c r="P528" s="193">
        <f>O528*H528</f>
        <v>0</v>
      </c>
      <c r="Q528" s="193">
        <v>0.17599999999999999</v>
      </c>
      <c r="R528" s="193">
        <f>Q528*H528</f>
        <v>25.560479999999998</v>
      </c>
      <c r="S528" s="193">
        <v>0</v>
      </c>
      <c r="T528" s="194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195" t="s">
        <v>267</v>
      </c>
      <c r="AT528" s="195" t="s">
        <v>447</v>
      </c>
      <c r="AU528" s="195" t="s">
        <v>21</v>
      </c>
      <c r="AY528" s="19" t="s">
        <v>221</v>
      </c>
      <c r="BE528" s="196">
        <f>IF(N528="základní",J528,0)</f>
        <v>0</v>
      </c>
      <c r="BF528" s="196">
        <f>IF(N528="snížená",J528,0)</f>
        <v>0</v>
      </c>
      <c r="BG528" s="196">
        <f>IF(N528="zákl. přenesená",J528,0)</f>
        <v>0</v>
      </c>
      <c r="BH528" s="196">
        <f>IF(N528="sníž. přenesená",J528,0)</f>
        <v>0</v>
      </c>
      <c r="BI528" s="196">
        <f>IF(N528="nulová",J528,0)</f>
        <v>0</v>
      </c>
      <c r="BJ528" s="19" t="s">
        <v>89</v>
      </c>
      <c r="BK528" s="196">
        <f>ROUND(I528*H528,2)</f>
        <v>0</v>
      </c>
      <c r="BL528" s="19" t="s">
        <v>227</v>
      </c>
      <c r="BM528" s="195" t="s">
        <v>604</v>
      </c>
    </row>
    <row r="529" spans="1:65" s="14" customFormat="1">
      <c r="B529" s="208"/>
      <c r="C529" s="209"/>
      <c r="D529" s="199" t="s">
        <v>229</v>
      </c>
      <c r="E529" s="210" t="s">
        <v>44</v>
      </c>
      <c r="F529" s="211" t="s">
        <v>154</v>
      </c>
      <c r="G529" s="209"/>
      <c r="H529" s="212">
        <v>141</v>
      </c>
      <c r="I529" s="213"/>
      <c r="J529" s="209"/>
      <c r="K529" s="209"/>
      <c r="L529" s="214"/>
      <c r="M529" s="215"/>
      <c r="N529" s="216"/>
      <c r="O529" s="216"/>
      <c r="P529" s="216"/>
      <c r="Q529" s="216"/>
      <c r="R529" s="216"/>
      <c r="S529" s="216"/>
      <c r="T529" s="217"/>
      <c r="AT529" s="218" t="s">
        <v>229</v>
      </c>
      <c r="AU529" s="218" t="s">
        <v>21</v>
      </c>
      <c r="AV529" s="14" t="s">
        <v>21</v>
      </c>
      <c r="AW529" s="14" t="s">
        <v>42</v>
      </c>
      <c r="AX529" s="14" t="s">
        <v>89</v>
      </c>
      <c r="AY529" s="218" t="s">
        <v>221</v>
      </c>
    </row>
    <row r="530" spans="1:65" s="14" customFormat="1">
      <c r="B530" s="208"/>
      <c r="C530" s="209"/>
      <c r="D530" s="199" t="s">
        <v>229</v>
      </c>
      <c r="E530" s="209"/>
      <c r="F530" s="211" t="s">
        <v>605</v>
      </c>
      <c r="G530" s="209"/>
      <c r="H530" s="212">
        <v>145.22999999999999</v>
      </c>
      <c r="I530" s="213"/>
      <c r="J530" s="209"/>
      <c r="K530" s="209"/>
      <c r="L530" s="214"/>
      <c r="M530" s="215"/>
      <c r="N530" s="216"/>
      <c r="O530" s="216"/>
      <c r="P530" s="216"/>
      <c r="Q530" s="216"/>
      <c r="R530" s="216"/>
      <c r="S530" s="216"/>
      <c r="T530" s="217"/>
      <c r="AT530" s="218" t="s">
        <v>229</v>
      </c>
      <c r="AU530" s="218" t="s">
        <v>21</v>
      </c>
      <c r="AV530" s="14" t="s">
        <v>21</v>
      </c>
      <c r="AW530" s="14" t="s">
        <v>4</v>
      </c>
      <c r="AX530" s="14" t="s">
        <v>89</v>
      </c>
      <c r="AY530" s="218" t="s">
        <v>221</v>
      </c>
    </row>
    <row r="531" spans="1:65" s="2" customFormat="1" ht="14.45" customHeight="1">
      <c r="A531" s="37"/>
      <c r="B531" s="38"/>
      <c r="C531" s="245" t="s">
        <v>606</v>
      </c>
      <c r="D531" s="245" t="s">
        <v>447</v>
      </c>
      <c r="E531" s="246" t="s">
        <v>607</v>
      </c>
      <c r="F531" s="247" t="s">
        <v>608</v>
      </c>
      <c r="G531" s="248" t="s">
        <v>133</v>
      </c>
      <c r="H531" s="249">
        <v>22.66</v>
      </c>
      <c r="I531" s="250"/>
      <c r="J531" s="251">
        <f>ROUND(I531*H531,2)</f>
        <v>0</v>
      </c>
      <c r="K531" s="247" t="s">
        <v>226</v>
      </c>
      <c r="L531" s="252"/>
      <c r="M531" s="253" t="s">
        <v>44</v>
      </c>
      <c r="N531" s="254" t="s">
        <v>53</v>
      </c>
      <c r="O531" s="67"/>
      <c r="P531" s="193">
        <f>O531*H531</f>
        <v>0</v>
      </c>
      <c r="Q531" s="193">
        <v>0.17599999999999999</v>
      </c>
      <c r="R531" s="193">
        <f>Q531*H531</f>
        <v>3.9881599999999997</v>
      </c>
      <c r="S531" s="193">
        <v>0</v>
      </c>
      <c r="T531" s="194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95" t="s">
        <v>267</v>
      </c>
      <c r="AT531" s="195" t="s">
        <v>447</v>
      </c>
      <c r="AU531" s="195" t="s">
        <v>21</v>
      </c>
      <c r="AY531" s="19" t="s">
        <v>221</v>
      </c>
      <c r="BE531" s="196">
        <f>IF(N531="základní",J531,0)</f>
        <v>0</v>
      </c>
      <c r="BF531" s="196">
        <f>IF(N531="snížená",J531,0)</f>
        <v>0</v>
      </c>
      <c r="BG531" s="196">
        <f>IF(N531="zákl. přenesená",J531,0)</f>
        <v>0</v>
      </c>
      <c r="BH531" s="196">
        <f>IF(N531="sníž. přenesená",J531,0)</f>
        <v>0</v>
      </c>
      <c r="BI531" s="196">
        <f>IF(N531="nulová",J531,0)</f>
        <v>0</v>
      </c>
      <c r="BJ531" s="19" t="s">
        <v>89</v>
      </c>
      <c r="BK531" s="196">
        <f>ROUND(I531*H531,2)</f>
        <v>0</v>
      </c>
      <c r="BL531" s="19" t="s">
        <v>227</v>
      </c>
      <c r="BM531" s="195" t="s">
        <v>609</v>
      </c>
    </row>
    <row r="532" spans="1:65" s="14" customFormat="1">
      <c r="B532" s="208"/>
      <c r="C532" s="209"/>
      <c r="D532" s="199" t="s">
        <v>229</v>
      </c>
      <c r="E532" s="210" t="s">
        <v>44</v>
      </c>
      <c r="F532" s="211" t="s">
        <v>157</v>
      </c>
      <c r="G532" s="209"/>
      <c r="H532" s="212">
        <v>22</v>
      </c>
      <c r="I532" s="213"/>
      <c r="J532" s="209"/>
      <c r="K532" s="209"/>
      <c r="L532" s="214"/>
      <c r="M532" s="215"/>
      <c r="N532" s="216"/>
      <c r="O532" s="216"/>
      <c r="P532" s="216"/>
      <c r="Q532" s="216"/>
      <c r="R532" s="216"/>
      <c r="S532" s="216"/>
      <c r="T532" s="217"/>
      <c r="AT532" s="218" t="s">
        <v>229</v>
      </c>
      <c r="AU532" s="218" t="s">
        <v>21</v>
      </c>
      <c r="AV532" s="14" t="s">
        <v>21</v>
      </c>
      <c r="AW532" s="14" t="s">
        <v>42</v>
      </c>
      <c r="AX532" s="14" t="s">
        <v>89</v>
      </c>
      <c r="AY532" s="218" t="s">
        <v>221</v>
      </c>
    </row>
    <row r="533" spans="1:65" s="14" customFormat="1">
      <c r="B533" s="208"/>
      <c r="C533" s="209"/>
      <c r="D533" s="199" t="s">
        <v>229</v>
      </c>
      <c r="E533" s="209"/>
      <c r="F533" s="211" t="s">
        <v>610</v>
      </c>
      <c r="G533" s="209"/>
      <c r="H533" s="212">
        <v>22.66</v>
      </c>
      <c r="I533" s="213"/>
      <c r="J533" s="209"/>
      <c r="K533" s="209"/>
      <c r="L533" s="214"/>
      <c r="M533" s="215"/>
      <c r="N533" s="216"/>
      <c r="O533" s="216"/>
      <c r="P533" s="216"/>
      <c r="Q533" s="216"/>
      <c r="R533" s="216"/>
      <c r="S533" s="216"/>
      <c r="T533" s="217"/>
      <c r="AT533" s="218" t="s">
        <v>229</v>
      </c>
      <c r="AU533" s="218" t="s">
        <v>21</v>
      </c>
      <c r="AV533" s="14" t="s">
        <v>21</v>
      </c>
      <c r="AW533" s="14" t="s">
        <v>4</v>
      </c>
      <c r="AX533" s="14" t="s">
        <v>89</v>
      </c>
      <c r="AY533" s="218" t="s">
        <v>221</v>
      </c>
    </row>
    <row r="534" spans="1:65" s="2" customFormat="1" ht="37.9" customHeight="1">
      <c r="A534" s="37"/>
      <c r="B534" s="38"/>
      <c r="C534" s="184" t="s">
        <v>611</v>
      </c>
      <c r="D534" s="184" t="s">
        <v>223</v>
      </c>
      <c r="E534" s="185" t="s">
        <v>612</v>
      </c>
      <c r="F534" s="186" t="s">
        <v>613</v>
      </c>
      <c r="G534" s="187" t="s">
        <v>133</v>
      </c>
      <c r="H534" s="188">
        <v>163</v>
      </c>
      <c r="I534" s="189"/>
      <c r="J534" s="190">
        <f>ROUND(I534*H534,2)</f>
        <v>0</v>
      </c>
      <c r="K534" s="186" t="s">
        <v>226</v>
      </c>
      <c r="L534" s="42"/>
      <c r="M534" s="191" t="s">
        <v>44</v>
      </c>
      <c r="N534" s="192" t="s">
        <v>53</v>
      </c>
      <c r="O534" s="67"/>
      <c r="P534" s="193">
        <f>O534*H534</f>
        <v>0</v>
      </c>
      <c r="Q534" s="193">
        <v>0</v>
      </c>
      <c r="R534" s="193">
        <f>Q534*H534</f>
        <v>0</v>
      </c>
      <c r="S534" s="193">
        <v>0</v>
      </c>
      <c r="T534" s="194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195" t="s">
        <v>227</v>
      </c>
      <c r="AT534" s="195" t="s">
        <v>223</v>
      </c>
      <c r="AU534" s="195" t="s">
        <v>21</v>
      </c>
      <c r="AY534" s="19" t="s">
        <v>221</v>
      </c>
      <c r="BE534" s="196">
        <f>IF(N534="základní",J534,0)</f>
        <v>0</v>
      </c>
      <c r="BF534" s="196">
        <f>IF(N534="snížená",J534,0)</f>
        <v>0</v>
      </c>
      <c r="BG534" s="196">
        <f>IF(N534="zákl. přenesená",J534,0)</f>
        <v>0</v>
      </c>
      <c r="BH534" s="196">
        <f>IF(N534="sníž. přenesená",J534,0)</f>
        <v>0</v>
      </c>
      <c r="BI534" s="196">
        <f>IF(N534="nulová",J534,0)</f>
        <v>0</v>
      </c>
      <c r="BJ534" s="19" t="s">
        <v>89</v>
      </c>
      <c r="BK534" s="196">
        <f>ROUND(I534*H534,2)</f>
        <v>0</v>
      </c>
      <c r="BL534" s="19" t="s">
        <v>227</v>
      </c>
      <c r="BM534" s="195" t="s">
        <v>614</v>
      </c>
    </row>
    <row r="535" spans="1:65" s="13" customFormat="1">
      <c r="B535" s="197"/>
      <c r="C535" s="198"/>
      <c r="D535" s="199" t="s">
        <v>229</v>
      </c>
      <c r="E535" s="200" t="s">
        <v>44</v>
      </c>
      <c r="F535" s="201" t="s">
        <v>230</v>
      </c>
      <c r="G535" s="198"/>
      <c r="H535" s="200" t="s">
        <v>44</v>
      </c>
      <c r="I535" s="202"/>
      <c r="J535" s="198"/>
      <c r="K535" s="198"/>
      <c r="L535" s="203"/>
      <c r="M535" s="204"/>
      <c r="N535" s="205"/>
      <c r="O535" s="205"/>
      <c r="P535" s="205"/>
      <c r="Q535" s="205"/>
      <c r="R535" s="205"/>
      <c r="S535" s="205"/>
      <c r="T535" s="206"/>
      <c r="AT535" s="207" t="s">
        <v>229</v>
      </c>
      <c r="AU535" s="207" t="s">
        <v>21</v>
      </c>
      <c r="AV535" s="13" t="s">
        <v>89</v>
      </c>
      <c r="AW535" s="13" t="s">
        <v>42</v>
      </c>
      <c r="AX535" s="13" t="s">
        <v>82</v>
      </c>
      <c r="AY535" s="207" t="s">
        <v>221</v>
      </c>
    </row>
    <row r="536" spans="1:65" s="13" customFormat="1">
      <c r="B536" s="197"/>
      <c r="C536" s="198"/>
      <c r="D536" s="199" t="s">
        <v>229</v>
      </c>
      <c r="E536" s="200" t="s">
        <v>44</v>
      </c>
      <c r="F536" s="201" t="s">
        <v>319</v>
      </c>
      <c r="G536" s="198"/>
      <c r="H536" s="200" t="s">
        <v>44</v>
      </c>
      <c r="I536" s="202"/>
      <c r="J536" s="198"/>
      <c r="K536" s="198"/>
      <c r="L536" s="203"/>
      <c r="M536" s="204"/>
      <c r="N536" s="205"/>
      <c r="O536" s="205"/>
      <c r="P536" s="205"/>
      <c r="Q536" s="205"/>
      <c r="R536" s="205"/>
      <c r="S536" s="205"/>
      <c r="T536" s="206"/>
      <c r="AT536" s="207" t="s">
        <v>229</v>
      </c>
      <c r="AU536" s="207" t="s">
        <v>21</v>
      </c>
      <c r="AV536" s="13" t="s">
        <v>89</v>
      </c>
      <c r="AW536" s="13" t="s">
        <v>42</v>
      </c>
      <c r="AX536" s="13" t="s">
        <v>82</v>
      </c>
      <c r="AY536" s="207" t="s">
        <v>221</v>
      </c>
    </row>
    <row r="537" spans="1:65" s="14" customFormat="1">
      <c r="B537" s="208"/>
      <c r="C537" s="209"/>
      <c r="D537" s="199" t="s">
        <v>229</v>
      </c>
      <c r="E537" s="210" t="s">
        <v>44</v>
      </c>
      <c r="F537" s="211" t="s">
        <v>154</v>
      </c>
      <c r="G537" s="209"/>
      <c r="H537" s="212">
        <v>141</v>
      </c>
      <c r="I537" s="213"/>
      <c r="J537" s="209"/>
      <c r="K537" s="209"/>
      <c r="L537" s="214"/>
      <c r="M537" s="215"/>
      <c r="N537" s="216"/>
      <c r="O537" s="216"/>
      <c r="P537" s="216"/>
      <c r="Q537" s="216"/>
      <c r="R537" s="216"/>
      <c r="S537" s="216"/>
      <c r="T537" s="217"/>
      <c r="AT537" s="218" t="s">
        <v>229</v>
      </c>
      <c r="AU537" s="218" t="s">
        <v>21</v>
      </c>
      <c r="AV537" s="14" t="s">
        <v>21</v>
      </c>
      <c r="AW537" s="14" t="s">
        <v>42</v>
      </c>
      <c r="AX537" s="14" t="s">
        <v>82</v>
      </c>
      <c r="AY537" s="218" t="s">
        <v>221</v>
      </c>
    </row>
    <row r="538" spans="1:65" s="14" customFormat="1">
      <c r="B538" s="208"/>
      <c r="C538" s="209"/>
      <c r="D538" s="199" t="s">
        <v>229</v>
      </c>
      <c r="E538" s="210" t="s">
        <v>44</v>
      </c>
      <c r="F538" s="211" t="s">
        <v>157</v>
      </c>
      <c r="G538" s="209"/>
      <c r="H538" s="212">
        <v>22</v>
      </c>
      <c r="I538" s="213"/>
      <c r="J538" s="209"/>
      <c r="K538" s="209"/>
      <c r="L538" s="214"/>
      <c r="M538" s="215"/>
      <c r="N538" s="216"/>
      <c r="O538" s="216"/>
      <c r="P538" s="216"/>
      <c r="Q538" s="216"/>
      <c r="R538" s="216"/>
      <c r="S538" s="216"/>
      <c r="T538" s="217"/>
      <c r="AT538" s="218" t="s">
        <v>229</v>
      </c>
      <c r="AU538" s="218" t="s">
        <v>21</v>
      </c>
      <c r="AV538" s="14" t="s">
        <v>21</v>
      </c>
      <c r="AW538" s="14" t="s">
        <v>42</v>
      </c>
      <c r="AX538" s="14" t="s">
        <v>82</v>
      </c>
      <c r="AY538" s="218" t="s">
        <v>221</v>
      </c>
    </row>
    <row r="539" spans="1:65" s="16" customFormat="1">
      <c r="B539" s="230"/>
      <c r="C539" s="231"/>
      <c r="D539" s="199" t="s">
        <v>229</v>
      </c>
      <c r="E539" s="232" t="s">
        <v>44</v>
      </c>
      <c r="F539" s="233" t="s">
        <v>516</v>
      </c>
      <c r="G539" s="231"/>
      <c r="H539" s="234">
        <v>163</v>
      </c>
      <c r="I539" s="235"/>
      <c r="J539" s="231"/>
      <c r="K539" s="231"/>
      <c r="L539" s="236"/>
      <c r="M539" s="237"/>
      <c r="N539" s="238"/>
      <c r="O539" s="238"/>
      <c r="P539" s="238"/>
      <c r="Q539" s="238"/>
      <c r="R539" s="238"/>
      <c r="S539" s="238"/>
      <c r="T539" s="239"/>
      <c r="AT539" s="240" t="s">
        <v>229</v>
      </c>
      <c r="AU539" s="240" t="s">
        <v>21</v>
      </c>
      <c r="AV539" s="16" t="s">
        <v>123</v>
      </c>
      <c r="AW539" s="16" t="s">
        <v>42</v>
      </c>
      <c r="AX539" s="16" t="s">
        <v>82</v>
      </c>
      <c r="AY539" s="240" t="s">
        <v>221</v>
      </c>
    </row>
    <row r="540" spans="1:65" s="15" customFormat="1">
      <c r="B540" s="219"/>
      <c r="C540" s="220"/>
      <c r="D540" s="199" t="s">
        <v>229</v>
      </c>
      <c r="E540" s="221" t="s">
        <v>44</v>
      </c>
      <c r="F540" s="222" t="s">
        <v>232</v>
      </c>
      <c r="G540" s="220"/>
      <c r="H540" s="223">
        <v>163</v>
      </c>
      <c r="I540" s="224"/>
      <c r="J540" s="220"/>
      <c r="K540" s="220"/>
      <c r="L540" s="225"/>
      <c r="M540" s="226"/>
      <c r="N540" s="227"/>
      <c r="O540" s="227"/>
      <c r="P540" s="227"/>
      <c r="Q540" s="227"/>
      <c r="R540" s="227"/>
      <c r="S540" s="227"/>
      <c r="T540" s="228"/>
      <c r="AT540" s="229" t="s">
        <v>229</v>
      </c>
      <c r="AU540" s="229" t="s">
        <v>21</v>
      </c>
      <c r="AV540" s="15" t="s">
        <v>227</v>
      </c>
      <c r="AW540" s="15" t="s">
        <v>42</v>
      </c>
      <c r="AX540" s="15" t="s">
        <v>89</v>
      </c>
      <c r="AY540" s="229" t="s">
        <v>221</v>
      </c>
    </row>
    <row r="541" spans="1:65" s="2" customFormat="1" ht="37.9" customHeight="1">
      <c r="A541" s="37"/>
      <c r="B541" s="38"/>
      <c r="C541" s="184" t="s">
        <v>615</v>
      </c>
      <c r="D541" s="184" t="s">
        <v>223</v>
      </c>
      <c r="E541" s="185" t="s">
        <v>616</v>
      </c>
      <c r="F541" s="186" t="s">
        <v>617</v>
      </c>
      <c r="G541" s="187" t="s">
        <v>133</v>
      </c>
      <c r="H541" s="188">
        <v>27.5</v>
      </c>
      <c r="I541" s="189"/>
      <c r="J541" s="190">
        <f>ROUND(I541*H541,2)</f>
        <v>0</v>
      </c>
      <c r="K541" s="186" t="s">
        <v>226</v>
      </c>
      <c r="L541" s="42"/>
      <c r="M541" s="191" t="s">
        <v>44</v>
      </c>
      <c r="N541" s="192" t="s">
        <v>53</v>
      </c>
      <c r="O541" s="67"/>
      <c r="P541" s="193">
        <f>O541*H541</f>
        <v>0</v>
      </c>
      <c r="Q541" s="193">
        <v>9.8000000000000004E-2</v>
      </c>
      <c r="R541" s="193">
        <f>Q541*H541</f>
        <v>2.6950000000000003</v>
      </c>
      <c r="S541" s="193">
        <v>0</v>
      </c>
      <c r="T541" s="194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95" t="s">
        <v>227</v>
      </c>
      <c r="AT541" s="195" t="s">
        <v>223</v>
      </c>
      <c r="AU541" s="195" t="s">
        <v>21</v>
      </c>
      <c r="AY541" s="19" t="s">
        <v>221</v>
      </c>
      <c r="BE541" s="196">
        <f>IF(N541="základní",J541,0)</f>
        <v>0</v>
      </c>
      <c r="BF541" s="196">
        <f>IF(N541="snížená",J541,0)</f>
        <v>0</v>
      </c>
      <c r="BG541" s="196">
        <f>IF(N541="zákl. přenesená",J541,0)</f>
        <v>0</v>
      </c>
      <c r="BH541" s="196">
        <f>IF(N541="sníž. přenesená",J541,0)</f>
        <v>0</v>
      </c>
      <c r="BI541" s="196">
        <f>IF(N541="nulová",J541,0)</f>
        <v>0</v>
      </c>
      <c r="BJ541" s="19" t="s">
        <v>89</v>
      </c>
      <c r="BK541" s="196">
        <f>ROUND(I541*H541,2)</f>
        <v>0</v>
      </c>
      <c r="BL541" s="19" t="s">
        <v>227</v>
      </c>
      <c r="BM541" s="195" t="s">
        <v>618</v>
      </c>
    </row>
    <row r="542" spans="1:65" s="13" customFormat="1">
      <c r="B542" s="197"/>
      <c r="C542" s="198"/>
      <c r="D542" s="199" t="s">
        <v>229</v>
      </c>
      <c r="E542" s="200" t="s">
        <v>44</v>
      </c>
      <c r="F542" s="201" t="s">
        <v>230</v>
      </c>
      <c r="G542" s="198"/>
      <c r="H542" s="200" t="s">
        <v>44</v>
      </c>
      <c r="I542" s="202"/>
      <c r="J542" s="198"/>
      <c r="K542" s="198"/>
      <c r="L542" s="203"/>
      <c r="M542" s="204"/>
      <c r="N542" s="205"/>
      <c r="O542" s="205"/>
      <c r="P542" s="205"/>
      <c r="Q542" s="205"/>
      <c r="R542" s="205"/>
      <c r="S542" s="205"/>
      <c r="T542" s="206"/>
      <c r="AT542" s="207" t="s">
        <v>229</v>
      </c>
      <c r="AU542" s="207" t="s">
        <v>21</v>
      </c>
      <c r="AV542" s="13" t="s">
        <v>89</v>
      </c>
      <c r="AW542" s="13" t="s">
        <v>42</v>
      </c>
      <c r="AX542" s="13" t="s">
        <v>82</v>
      </c>
      <c r="AY542" s="207" t="s">
        <v>221</v>
      </c>
    </row>
    <row r="543" spans="1:65" s="13" customFormat="1">
      <c r="B543" s="197"/>
      <c r="C543" s="198"/>
      <c r="D543" s="199" t="s">
        <v>229</v>
      </c>
      <c r="E543" s="200" t="s">
        <v>44</v>
      </c>
      <c r="F543" s="201" t="s">
        <v>319</v>
      </c>
      <c r="G543" s="198"/>
      <c r="H543" s="200" t="s">
        <v>44</v>
      </c>
      <c r="I543" s="202"/>
      <c r="J543" s="198"/>
      <c r="K543" s="198"/>
      <c r="L543" s="203"/>
      <c r="M543" s="204"/>
      <c r="N543" s="205"/>
      <c r="O543" s="205"/>
      <c r="P543" s="205"/>
      <c r="Q543" s="205"/>
      <c r="R543" s="205"/>
      <c r="S543" s="205"/>
      <c r="T543" s="206"/>
      <c r="AT543" s="207" t="s">
        <v>229</v>
      </c>
      <c r="AU543" s="207" t="s">
        <v>21</v>
      </c>
      <c r="AV543" s="13" t="s">
        <v>89</v>
      </c>
      <c r="AW543" s="13" t="s">
        <v>42</v>
      </c>
      <c r="AX543" s="13" t="s">
        <v>82</v>
      </c>
      <c r="AY543" s="207" t="s">
        <v>221</v>
      </c>
    </row>
    <row r="544" spans="1:65" s="14" customFormat="1">
      <c r="B544" s="208"/>
      <c r="C544" s="209"/>
      <c r="D544" s="199" t="s">
        <v>229</v>
      </c>
      <c r="E544" s="210" t="s">
        <v>44</v>
      </c>
      <c r="F544" s="211" t="s">
        <v>177</v>
      </c>
      <c r="G544" s="209"/>
      <c r="H544" s="212">
        <v>27.5</v>
      </c>
      <c r="I544" s="213"/>
      <c r="J544" s="209"/>
      <c r="K544" s="209"/>
      <c r="L544" s="214"/>
      <c r="M544" s="215"/>
      <c r="N544" s="216"/>
      <c r="O544" s="216"/>
      <c r="P544" s="216"/>
      <c r="Q544" s="216"/>
      <c r="R544" s="216"/>
      <c r="S544" s="216"/>
      <c r="T544" s="217"/>
      <c r="AT544" s="218" t="s">
        <v>229</v>
      </c>
      <c r="AU544" s="218" t="s">
        <v>21</v>
      </c>
      <c r="AV544" s="14" t="s">
        <v>21</v>
      </c>
      <c r="AW544" s="14" t="s">
        <v>42</v>
      </c>
      <c r="AX544" s="14" t="s">
        <v>82</v>
      </c>
      <c r="AY544" s="218" t="s">
        <v>221</v>
      </c>
    </row>
    <row r="545" spans="1:65" s="16" customFormat="1">
      <c r="B545" s="230"/>
      <c r="C545" s="231"/>
      <c r="D545" s="199" t="s">
        <v>229</v>
      </c>
      <c r="E545" s="232" t="s">
        <v>44</v>
      </c>
      <c r="F545" s="233" t="s">
        <v>516</v>
      </c>
      <c r="G545" s="231"/>
      <c r="H545" s="234">
        <v>27.5</v>
      </c>
      <c r="I545" s="235"/>
      <c r="J545" s="231"/>
      <c r="K545" s="231"/>
      <c r="L545" s="236"/>
      <c r="M545" s="237"/>
      <c r="N545" s="238"/>
      <c r="O545" s="238"/>
      <c r="P545" s="238"/>
      <c r="Q545" s="238"/>
      <c r="R545" s="238"/>
      <c r="S545" s="238"/>
      <c r="T545" s="239"/>
      <c r="AT545" s="240" t="s">
        <v>229</v>
      </c>
      <c r="AU545" s="240" t="s">
        <v>21</v>
      </c>
      <c r="AV545" s="16" t="s">
        <v>123</v>
      </c>
      <c r="AW545" s="16" t="s">
        <v>42</v>
      </c>
      <c r="AX545" s="16" t="s">
        <v>82</v>
      </c>
      <c r="AY545" s="240" t="s">
        <v>221</v>
      </c>
    </row>
    <row r="546" spans="1:65" s="15" customFormat="1">
      <c r="B546" s="219"/>
      <c r="C546" s="220"/>
      <c r="D546" s="199" t="s">
        <v>229</v>
      </c>
      <c r="E546" s="221" t="s">
        <v>44</v>
      </c>
      <c r="F546" s="222" t="s">
        <v>232</v>
      </c>
      <c r="G546" s="220"/>
      <c r="H546" s="223">
        <v>27.5</v>
      </c>
      <c r="I546" s="224"/>
      <c r="J546" s="220"/>
      <c r="K546" s="220"/>
      <c r="L546" s="225"/>
      <c r="M546" s="226"/>
      <c r="N546" s="227"/>
      <c r="O546" s="227"/>
      <c r="P546" s="227"/>
      <c r="Q546" s="227"/>
      <c r="R546" s="227"/>
      <c r="S546" s="227"/>
      <c r="T546" s="228"/>
      <c r="AT546" s="229" t="s">
        <v>229</v>
      </c>
      <c r="AU546" s="229" t="s">
        <v>21</v>
      </c>
      <c r="AV546" s="15" t="s">
        <v>227</v>
      </c>
      <c r="AW546" s="15" t="s">
        <v>42</v>
      </c>
      <c r="AX546" s="15" t="s">
        <v>89</v>
      </c>
      <c r="AY546" s="229" t="s">
        <v>221</v>
      </c>
    </row>
    <row r="547" spans="1:65" s="12" customFormat="1" ht="22.9" customHeight="1">
      <c r="B547" s="168"/>
      <c r="C547" s="169"/>
      <c r="D547" s="170" t="s">
        <v>81</v>
      </c>
      <c r="E547" s="182" t="s">
        <v>267</v>
      </c>
      <c r="F547" s="182" t="s">
        <v>619</v>
      </c>
      <c r="G547" s="169"/>
      <c r="H547" s="169"/>
      <c r="I547" s="172"/>
      <c r="J547" s="183">
        <f>BK547</f>
        <v>0</v>
      </c>
      <c r="K547" s="169"/>
      <c r="L547" s="174"/>
      <c r="M547" s="175"/>
      <c r="N547" s="176"/>
      <c r="O547" s="176"/>
      <c r="P547" s="177">
        <f>SUM(P548:P552)</f>
        <v>0</v>
      </c>
      <c r="Q547" s="176"/>
      <c r="R547" s="177">
        <f>SUM(R548:R552)</f>
        <v>2.4886400000000002</v>
      </c>
      <c r="S547" s="176"/>
      <c r="T547" s="178">
        <f>SUM(T548:T552)</f>
        <v>0</v>
      </c>
      <c r="AR547" s="179" t="s">
        <v>89</v>
      </c>
      <c r="AT547" s="180" t="s">
        <v>81</v>
      </c>
      <c r="AU547" s="180" t="s">
        <v>89</v>
      </c>
      <c r="AY547" s="179" t="s">
        <v>221</v>
      </c>
      <c r="BK547" s="181">
        <f>SUM(BK548:BK552)</f>
        <v>0</v>
      </c>
    </row>
    <row r="548" spans="1:65" s="2" customFormat="1" ht="24.2" customHeight="1">
      <c r="A548" s="37"/>
      <c r="B548" s="38"/>
      <c r="C548" s="184" t="s">
        <v>620</v>
      </c>
      <c r="D548" s="184" t="s">
        <v>223</v>
      </c>
      <c r="E548" s="185" t="s">
        <v>621</v>
      </c>
      <c r="F548" s="186" t="s">
        <v>622</v>
      </c>
      <c r="G548" s="187" t="s">
        <v>501</v>
      </c>
      <c r="H548" s="188">
        <v>8</v>
      </c>
      <c r="I548" s="189"/>
      <c r="J548" s="190">
        <f>ROUND(I548*H548,2)</f>
        <v>0</v>
      </c>
      <c r="K548" s="186" t="s">
        <v>226</v>
      </c>
      <c r="L548" s="42"/>
      <c r="M548" s="191" t="s">
        <v>44</v>
      </c>
      <c r="N548" s="192" t="s">
        <v>53</v>
      </c>
      <c r="O548" s="67"/>
      <c r="P548" s="193">
        <f>O548*H548</f>
        <v>0</v>
      </c>
      <c r="Q548" s="193">
        <v>0.31108000000000002</v>
      </c>
      <c r="R548" s="193">
        <f>Q548*H548</f>
        <v>2.4886400000000002</v>
      </c>
      <c r="S548" s="193">
        <v>0</v>
      </c>
      <c r="T548" s="194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95" t="s">
        <v>227</v>
      </c>
      <c r="AT548" s="195" t="s">
        <v>223</v>
      </c>
      <c r="AU548" s="195" t="s">
        <v>21</v>
      </c>
      <c r="AY548" s="19" t="s">
        <v>221</v>
      </c>
      <c r="BE548" s="196">
        <f>IF(N548="základní",J548,0)</f>
        <v>0</v>
      </c>
      <c r="BF548" s="196">
        <f>IF(N548="snížená",J548,0)</f>
        <v>0</v>
      </c>
      <c r="BG548" s="196">
        <f>IF(N548="zákl. přenesená",J548,0)</f>
        <v>0</v>
      </c>
      <c r="BH548" s="196">
        <f>IF(N548="sníž. přenesená",J548,0)</f>
        <v>0</v>
      </c>
      <c r="BI548" s="196">
        <f>IF(N548="nulová",J548,0)</f>
        <v>0</v>
      </c>
      <c r="BJ548" s="19" t="s">
        <v>89</v>
      </c>
      <c r="BK548" s="196">
        <f>ROUND(I548*H548,2)</f>
        <v>0</v>
      </c>
      <c r="BL548" s="19" t="s">
        <v>227</v>
      </c>
      <c r="BM548" s="195" t="s">
        <v>623</v>
      </c>
    </row>
    <row r="549" spans="1:65" s="13" customFormat="1">
      <c r="B549" s="197"/>
      <c r="C549" s="198"/>
      <c r="D549" s="199" t="s">
        <v>229</v>
      </c>
      <c r="E549" s="200" t="s">
        <v>44</v>
      </c>
      <c r="F549" s="201" t="s">
        <v>320</v>
      </c>
      <c r="G549" s="198"/>
      <c r="H549" s="200" t="s">
        <v>44</v>
      </c>
      <c r="I549" s="202"/>
      <c r="J549" s="198"/>
      <c r="K549" s="198"/>
      <c r="L549" s="203"/>
      <c r="M549" s="204"/>
      <c r="N549" s="205"/>
      <c r="O549" s="205"/>
      <c r="P549" s="205"/>
      <c r="Q549" s="205"/>
      <c r="R549" s="205"/>
      <c r="S549" s="205"/>
      <c r="T549" s="206"/>
      <c r="AT549" s="207" t="s">
        <v>229</v>
      </c>
      <c r="AU549" s="207" t="s">
        <v>21</v>
      </c>
      <c r="AV549" s="13" t="s">
        <v>89</v>
      </c>
      <c r="AW549" s="13" t="s">
        <v>42</v>
      </c>
      <c r="AX549" s="13" t="s">
        <v>82</v>
      </c>
      <c r="AY549" s="207" t="s">
        <v>221</v>
      </c>
    </row>
    <row r="550" spans="1:65" s="14" customFormat="1">
      <c r="B550" s="208"/>
      <c r="C550" s="209"/>
      <c r="D550" s="199" t="s">
        <v>229</v>
      </c>
      <c r="E550" s="210" t="s">
        <v>44</v>
      </c>
      <c r="F550" s="211" t="s">
        <v>624</v>
      </c>
      <c r="G550" s="209"/>
      <c r="H550" s="212">
        <v>7</v>
      </c>
      <c r="I550" s="213"/>
      <c r="J550" s="209"/>
      <c r="K550" s="209"/>
      <c r="L550" s="214"/>
      <c r="M550" s="215"/>
      <c r="N550" s="216"/>
      <c r="O550" s="216"/>
      <c r="P550" s="216"/>
      <c r="Q550" s="216"/>
      <c r="R550" s="216"/>
      <c r="S550" s="216"/>
      <c r="T550" s="217"/>
      <c r="AT550" s="218" t="s">
        <v>229</v>
      </c>
      <c r="AU550" s="218" t="s">
        <v>21</v>
      </c>
      <c r="AV550" s="14" t="s">
        <v>21</v>
      </c>
      <c r="AW550" s="14" t="s">
        <v>42</v>
      </c>
      <c r="AX550" s="14" t="s">
        <v>82</v>
      </c>
      <c r="AY550" s="218" t="s">
        <v>221</v>
      </c>
    </row>
    <row r="551" spans="1:65" s="14" customFormat="1">
      <c r="B551" s="208"/>
      <c r="C551" s="209"/>
      <c r="D551" s="199" t="s">
        <v>229</v>
      </c>
      <c r="E551" s="210" t="s">
        <v>44</v>
      </c>
      <c r="F551" s="211" t="s">
        <v>625</v>
      </c>
      <c r="G551" s="209"/>
      <c r="H551" s="212">
        <v>1</v>
      </c>
      <c r="I551" s="213"/>
      <c r="J551" s="209"/>
      <c r="K551" s="209"/>
      <c r="L551" s="214"/>
      <c r="M551" s="215"/>
      <c r="N551" s="216"/>
      <c r="O551" s="216"/>
      <c r="P551" s="216"/>
      <c r="Q551" s="216"/>
      <c r="R551" s="216"/>
      <c r="S551" s="216"/>
      <c r="T551" s="217"/>
      <c r="AT551" s="218" t="s">
        <v>229</v>
      </c>
      <c r="AU551" s="218" t="s">
        <v>21</v>
      </c>
      <c r="AV551" s="14" t="s">
        <v>21</v>
      </c>
      <c r="AW551" s="14" t="s">
        <v>42</v>
      </c>
      <c r="AX551" s="14" t="s">
        <v>82</v>
      </c>
      <c r="AY551" s="218" t="s">
        <v>221</v>
      </c>
    </row>
    <row r="552" spans="1:65" s="15" customFormat="1">
      <c r="B552" s="219"/>
      <c r="C552" s="220"/>
      <c r="D552" s="199" t="s">
        <v>229</v>
      </c>
      <c r="E552" s="221" t="s">
        <v>44</v>
      </c>
      <c r="F552" s="222" t="s">
        <v>232</v>
      </c>
      <c r="G552" s="220"/>
      <c r="H552" s="223">
        <v>8</v>
      </c>
      <c r="I552" s="224"/>
      <c r="J552" s="220"/>
      <c r="K552" s="220"/>
      <c r="L552" s="225"/>
      <c r="M552" s="226"/>
      <c r="N552" s="227"/>
      <c r="O552" s="227"/>
      <c r="P552" s="227"/>
      <c r="Q552" s="227"/>
      <c r="R552" s="227"/>
      <c r="S552" s="227"/>
      <c r="T552" s="228"/>
      <c r="AT552" s="229" t="s">
        <v>229</v>
      </c>
      <c r="AU552" s="229" t="s">
        <v>21</v>
      </c>
      <c r="AV552" s="15" t="s">
        <v>227</v>
      </c>
      <c r="AW552" s="15" t="s">
        <v>42</v>
      </c>
      <c r="AX552" s="15" t="s">
        <v>89</v>
      </c>
      <c r="AY552" s="229" t="s">
        <v>221</v>
      </c>
    </row>
    <row r="553" spans="1:65" s="12" customFormat="1" ht="22.9" customHeight="1">
      <c r="B553" s="168"/>
      <c r="C553" s="169"/>
      <c r="D553" s="170" t="s">
        <v>81</v>
      </c>
      <c r="E553" s="182" t="s">
        <v>272</v>
      </c>
      <c r="F553" s="182" t="s">
        <v>626</v>
      </c>
      <c r="G553" s="169"/>
      <c r="H553" s="169"/>
      <c r="I553" s="172"/>
      <c r="J553" s="183">
        <f>BK553</f>
        <v>0</v>
      </c>
      <c r="K553" s="169"/>
      <c r="L553" s="174"/>
      <c r="M553" s="175"/>
      <c r="N553" s="176"/>
      <c r="O553" s="176"/>
      <c r="P553" s="177">
        <f>SUM(P554:P801)</f>
        <v>0</v>
      </c>
      <c r="Q553" s="176"/>
      <c r="R553" s="177">
        <f>SUM(R554:R801)</f>
        <v>327.99107446999994</v>
      </c>
      <c r="S553" s="176"/>
      <c r="T553" s="178">
        <f>SUM(T554:T801)</f>
        <v>14.992799999999999</v>
      </c>
      <c r="AR553" s="179" t="s">
        <v>89</v>
      </c>
      <c r="AT553" s="180" t="s">
        <v>81</v>
      </c>
      <c r="AU553" s="180" t="s">
        <v>89</v>
      </c>
      <c r="AY553" s="179" t="s">
        <v>221</v>
      </c>
      <c r="BK553" s="181">
        <f>SUM(BK554:BK801)</f>
        <v>0</v>
      </c>
    </row>
    <row r="554" spans="1:65" s="2" customFormat="1" ht="14.45" customHeight="1">
      <c r="A554" s="37"/>
      <c r="B554" s="38"/>
      <c r="C554" s="184" t="s">
        <v>627</v>
      </c>
      <c r="D554" s="184" t="s">
        <v>223</v>
      </c>
      <c r="E554" s="185" t="s">
        <v>628</v>
      </c>
      <c r="F554" s="186" t="s">
        <v>629</v>
      </c>
      <c r="G554" s="187" t="s">
        <v>501</v>
      </c>
      <c r="H554" s="188">
        <v>6</v>
      </c>
      <c r="I554" s="189"/>
      <c r="J554" s="190">
        <f>ROUND(I554*H554,2)</f>
        <v>0</v>
      </c>
      <c r="K554" s="186" t="s">
        <v>226</v>
      </c>
      <c r="L554" s="42"/>
      <c r="M554" s="191" t="s">
        <v>44</v>
      </c>
      <c r="N554" s="192" t="s">
        <v>53</v>
      </c>
      <c r="O554" s="67"/>
      <c r="P554" s="193">
        <f>O554*H554</f>
        <v>0</v>
      </c>
      <c r="Q554" s="193">
        <v>0</v>
      </c>
      <c r="R554" s="193">
        <f>Q554*H554</f>
        <v>0</v>
      </c>
      <c r="S554" s="193">
        <v>0</v>
      </c>
      <c r="T554" s="194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95" t="s">
        <v>227</v>
      </c>
      <c r="AT554" s="195" t="s">
        <v>223</v>
      </c>
      <c r="AU554" s="195" t="s">
        <v>21</v>
      </c>
      <c r="AY554" s="19" t="s">
        <v>221</v>
      </c>
      <c r="BE554" s="196">
        <f>IF(N554="základní",J554,0)</f>
        <v>0</v>
      </c>
      <c r="BF554" s="196">
        <f>IF(N554="snížená",J554,0)</f>
        <v>0</v>
      </c>
      <c r="BG554" s="196">
        <f>IF(N554="zákl. přenesená",J554,0)</f>
        <v>0</v>
      </c>
      <c r="BH554" s="196">
        <f>IF(N554="sníž. přenesená",J554,0)</f>
        <v>0</v>
      </c>
      <c r="BI554" s="196">
        <f>IF(N554="nulová",J554,0)</f>
        <v>0</v>
      </c>
      <c r="BJ554" s="19" t="s">
        <v>89</v>
      </c>
      <c r="BK554" s="196">
        <f>ROUND(I554*H554,2)</f>
        <v>0</v>
      </c>
      <c r="BL554" s="19" t="s">
        <v>227</v>
      </c>
      <c r="BM554" s="195" t="s">
        <v>630</v>
      </c>
    </row>
    <row r="555" spans="1:65" s="13" customFormat="1">
      <c r="B555" s="197"/>
      <c r="C555" s="198"/>
      <c r="D555" s="199" t="s">
        <v>229</v>
      </c>
      <c r="E555" s="200" t="s">
        <v>44</v>
      </c>
      <c r="F555" s="201" t="s">
        <v>631</v>
      </c>
      <c r="G555" s="198"/>
      <c r="H555" s="200" t="s">
        <v>44</v>
      </c>
      <c r="I555" s="202"/>
      <c r="J555" s="198"/>
      <c r="K555" s="198"/>
      <c r="L555" s="203"/>
      <c r="M555" s="204"/>
      <c r="N555" s="205"/>
      <c r="O555" s="205"/>
      <c r="P555" s="205"/>
      <c r="Q555" s="205"/>
      <c r="R555" s="205"/>
      <c r="S555" s="205"/>
      <c r="T555" s="206"/>
      <c r="AT555" s="207" t="s">
        <v>229</v>
      </c>
      <c r="AU555" s="207" t="s">
        <v>21</v>
      </c>
      <c r="AV555" s="13" t="s">
        <v>89</v>
      </c>
      <c r="AW555" s="13" t="s">
        <v>42</v>
      </c>
      <c r="AX555" s="13" t="s">
        <v>82</v>
      </c>
      <c r="AY555" s="207" t="s">
        <v>221</v>
      </c>
    </row>
    <row r="556" spans="1:65" s="13" customFormat="1">
      <c r="B556" s="197"/>
      <c r="C556" s="198"/>
      <c r="D556" s="199" t="s">
        <v>229</v>
      </c>
      <c r="E556" s="200" t="s">
        <v>44</v>
      </c>
      <c r="F556" s="201" t="s">
        <v>632</v>
      </c>
      <c r="G556" s="198"/>
      <c r="H556" s="200" t="s">
        <v>44</v>
      </c>
      <c r="I556" s="202"/>
      <c r="J556" s="198"/>
      <c r="K556" s="198"/>
      <c r="L556" s="203"/>
      <c r="M556" s="204"/>
      <c r="N556" s="205"/>
      <c r="O556" s="205"/>
      <c r="P556" s="205"/>
      <c r="Q556" s="205"/>
      <c r="R556" s="205"/>
      <c r="S556" s="205"/>
      <c r="T556" s="206"/>
      <c r="AT556" s="207" t="s">
        <v>229</v>
      </c>
      <c r="AU556" s="207" t="s">
        <v>21</v>
      </c>
      <c r="AV556" s="13" t="s">
        <v>89</v>
      </c>
      <c r="AW556" s="13" t="s">
        <v>42</v>
      </c>
      <c r="AX556" s="13" t="s">
        <v>82</v>
      </c>
      <c r="AY556" s="207" t="s">
        <v>221</v>
      </c>
    </row>
    <row r="557" spans="1:65" s="14" customFormat="1">
      <c r="B557" s="208"/>
      <c r="C557" s="209"/>
      <c r="D557" s="199" t="s">
        <v>229</v>
      </c>
      <c r="E557" s="210" t="s">
        <v>44</v>
      </c>
      <c r="F557" s="211" t="s">
        <v>633</v>
      </c>
      <c r="G557" s="209"/>
      <c r="H557" s="212">
        <v>1</v>
      </c>
      <c r="I557" s="213"/>
      <c r="J557" s="209"/>
      <c r="K557" s="209"/>
      <c r="L557" s="214"/>
      <c r="M557" s="215"/>
      <c r="N557" s="216"/>
      <c r="O557" s="216"/>
      <c r="P557" s="216"/>
      <c r="Q557" s="216"/>
      <c r="R557" s="216"/>
      <c r="S557" s="216"/>
      <c r="T557" s="217"/>
      <c r="AT557" s="218" t="s">
        <v>229</v>
      </c>
      <c r="AU557" s="218" t="s">
        <v>21</v>
      </c>
      <c r="AV557" s="14" t="s">
        <v>21</v>
      </c>
      <c r="AW557" s="14" t="s">
        <v>42</v>
      </c>
      <c r="AX557" s="14" t="s">
        <v>82</v>
      </c>
      <c r="AY557" s="218" t="s">
        <v>221</v>
      </c>
    </row>
    <row r="558" spans="1:65" s="14" customFormat="1">
      <c r="B558" s="208"/>
      <c r="C558" s="209"/>
      <c r="D558" s="199" t="s">
        <v>229</v>
      </c>
      <c r="E558" s="210" t="s">
        <v>44</v>
      </c>
      <c r="F558" s="211" t="s">
        <v>634</v>
      </c>
      <c r="G558" s="209"/>
      <c r="H558" s="212">
        <v>1</v>
      </c>
      <c r="I558" s="213"/>
      <c r="J558" s="209"/>
      <c r="K558" s="209"/>
      <c r="L558" s="214"/>
      <c r="M558" s="215"/>
      <c r="N558" s="216"/>
      <c r="O558" s="216"/>
      <c r="P558" s="216"/>
      <c r="Q558" s="216"/>
      <c r="R558" s="216"/>
      <c r="S558" s="216"/>
      <c r="T558" s="217"/>
      <c r="AT558" s="218" t="s">
        <v>229</v>
      </c>
      <c r="AU558" s="218" t="s">
        <v>21</v>
      </c>
      <c r="AV558" s="14" t="s">
        <v>21</v>
      </c>
      <c r="AW558" s="14" t="s">
        <v>42</v>
      </c>
      <c r="AX558" s="14" t="s">
        <v>82</v>
      </c>
      <c r="AY558" s="218" t="s">
        <v>221</v>
      </c>
    </row>
    <row r="559" spans="1:65" s="14" customFormat="1">
      <c r="B559" s="208"/>
      <c r="C559" s="209"/>
      <c r="D559" s="199" t="s">
        <v>229</v>
      </c>
      <c r="E559" s="210" t="s">
        <v>44</v>
      </c>
      <c r="F559" s="211" t="s">
        <v>635</v>
      </c>
      <c r="G559" s="209"/>
      <c r="H559" s="212">
        <v>1</v>
      </c>
      <c r="I559" s="213"/>
      <c r="J559" s="209"/>
      <c r="K559" s="209"/>
      <c r="L559" s="214"/>
      <c r="M559" s="215"/>
      <c r="N559" s="216"/>
      <c r="O559" s="216"/>
      <c r="P559" s="216"/>
      <c r="Q559" s="216"/>
      <c r="R559" s="216"/>
      <c r="S559" s="216"/>
      <c r="T559" s="217"/>
      <c r="AT559" s="218" t="s">
        <v>229</v>
      </c>
      <c r="AU559" s="218" t="s">
        <v>21</v>
      </c>
      <c r="AV559" s="14" t="s">
        <v>21</v>
      </c>
      <c r="AW559" s="14" t="s">
        <v>42</v>
      </c>
      <c r="AX559" s="14" t="s">
        <v>82</v>
      </c>
      <c r="AY559" s="218" t="s">
        <v>221</v>
      </c>
    </row>
    <row r="560" spans="1:65" s="14" customFormat="1">
      <c r="B560" s="208"/>
      <c r="C560" s="209"/>
      <c r="D560" s="199" t="s">
        <v>229</v>
      </c>
      <c r="E560" s="210" t="s">
        <v>44</v>
      </c>
      <c r="F560" s="211" t="s">
        <v>636</v>
      </c>
      <c r="G560" s="209"/>
      <c r="H560" s="212">
        <v>1</v>
      </c>
      <c r="I560" s="213"/>
      <c r="J560" s="209"/>
      <c r="K560" s="209"/>
      <c r="L560" s="214"/>
      <c r="M560" s="215"/>
      <c r="N560" s="216"/>
      <c r="O560" s="216"/>
      <c r="P560" s="216"/>
      <c r="Q560" s="216"/>
      <c r="R560" s="216"/>
      <c r="S560" s="216"/>
      <c r="T560" s="217"/>
      <c r="AT560" s="218" t="s">
        <v>229</v>
      </c>
      <c r="AU560" s="218" t="s">
        <v>21</v>
      </c>
      <c r="AV560" s="14" t="s">
        <v>21</v>
      </c>
      <c r="AW560" s="14" t="s">
        <v>42</v>
      </c>
      <c r="AX560" s="14" t="s">
        <v>82</v>
      </c>
      <c r="AY560" s="218" t="s">
        <v>221</v>
      </c>
    </row>
    <row r="561" spans="1:65" s="14" customFormat="1">
      <c r="B561" s="208"/>
      <c r="C561" s="209"/>
      <c r="D561" s="199" t="s">
        <v>229</v>
      </c>
      <c r="E561" s="210" t="s">
        <v>44</v>
      </c>
      <c r="F561" s="211" t="s">
        <v>637</v>
      </c>
      <c r="G561" s="209"/>
      <c r="H561" s="212">
        <v>2</v>
      </c>
      <c r="I561" s="213"/>
      <c r="J561" s="209"/>
      <c r="K561" s="209"/>
      <c r="L561" s="214"/>
      <c r="M561" s="215"/>
      <c r="N561" s="216"/>
      <c r="O561" s="216"/>
      <c r="P561" s="216"/>
      <c r="Q561" s="216"/>
      <c r="R561" s="216"/>
      <c r="S561" s="216"/>
      <c r="T561" s="217"/>
      <c r="AT561" s="218" t="s">
        <v>229</v>
      </c>
      <c r="AU561" s="218" t="s">
        <v>21</v>
      </c>
      <c r="AV561" s="14" t="s">
        <v>21</v>
      </c>
      <c r="AW561" s="14" t="s">
        <v>42</v>
      </c>
      <c r="AX561" s="14" t="s">
        <v>82</v>
      </c>
      <c r="AY561" s="218" t="s">
        <v>221</v>
      </c>
    </row>
    <row r="562" spans="1:65" s="15" customFormat="1">
      <c r="B562" s="219"/>
      <c r="C562" s="220"/>
      <c r="D562" s="199" t="s">
        <v>229</v>
      </c>
      <c r="E562" s="221" t="s">
        <v>44</v>
      </c>
      <c r="F562" s="222" t="s">
        <v>232</v>
      </c>
      <c r="G562" s="220"/>
      <c r="H562" s="223">
        <v>6</v>
      </c>
      <c r="I562" s="224"/>
      <c r="J562" s="220"/>
      <c r="K562" s="220"/>
      <c r="L562" s="225"/>
      <c r="M562" s="226"/>
      <c r="N562" s="227"/>
      <c r="O562" s="227"/>
      <c r="P562" s="227"/>
      <c r="Q562" s="227"/>
      <c r="R562" s="227"/>
      <c r="S562" s="227"/>
      <c r="T562" s="228"/>
      <c r="AT562" s="229" t="s">
        <v>229</v>
      </c>
      <c r="AU562" s="229" t="s">
        <v>21</v>
      </c>
      <c r="AV562" s="15" t="s">
        <v>227</v>
      </c>
      <c r="AW562" s="15" t="s">
        <v>42</v>
      </c>
      <c r="AX562" s="15" t="s">
        <v>89</v>
      </c>
      <c r="AY562" s="229" t="s">
        <v>221</v>
      </c>
    </row>
    <row r="563" spans="1:65" s="2" customFormat="1" ht="14.45" customHeight="1">
      <c r="A563" s="37"/>
      <c r="B563" s="38"/>
      <c r="C563" s="184" t="s">
        <v>638</v>
      </c>
      <c r="D563" s="184" t="s">
        <v>223</v>
      </c>
      <c r="E563" s="185" t="s">
        <v>639</v>
      </c>
      <c r="F563" s="186" t="s">
        <v>640</v>
      </c>
      <c r="G563" s="187" t="s">
        <v>501</v>
      </c>
      <c r="H563" s="188">
        <v>6</v>
      </c>
      <c r="I563" s="189"/>
      <c r="J563" s="190">
        <f>ROUND(I563*H563,2)</f>
        <v>0</v>
      </c>
      <c r="K563" s="186" t="s">
        <v>226</v>
      </c>
      <c r="L563" s="42"/>
      <c r="M563" s="191" t="s">
        <v>44</v>
      </c>
      <c r="N563" s="192" t="s">
        <v>53</v>
      </c>
      <c r="O563" s="67"/>
      <c r="P563" s="193">
        <f>O563*H563</f>
        <v>0</v>
      </c>
      <c r="Q563" s="193">
        <v>0</v>
      </c>
      <c r="R563" s="193">
        <f>Q563*H563</f>
        <v>0</v>
      </c>
      <c r="S563" s="193">
        <v>0</v>
      </c>
      <c r="T563" s="194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95" t="s">
        <v>227</v>
      </c>
      <c r="AT563" s="195" t="s">
        <v>223</v>
      </c>
      <c r="AU563" s="195" t="s">
        <v>21</v>
      </c>
      <c r="AY563" s="19" t="s">
        <v>221</v>
      </c>
      <c r="BE563" s="196">
        <f>IF(N563="základní",J563,0)</f>
        <v>0</v>
      </c>
      <c r="BF563" s="196">
        <f>IF(N563="snížená",J563,0)</f>
        <v>0</v>
      </c>
      <c r="BG563" s="196">
        <f>IF(N563="zákl. přenesená",J563,0)</f>
        <v>0</v>
      </c>
      <c r="BH563" s="196">
        <f>IF(N563="sníž. přenesená",J563,0)</f>
        <v>0</v>
      </c>
      <c r="BI563" s="196">
        <f>IF(N563="nulová",J563,0)</f>
        <v>0</v>
      </c>
      <c r="BJ563" s="19" t="s">
        <v>89</v>
      </c>
      <c r="BK563" s="196">
        <f>ROUND(I563*H563,2)</f>
        <v>0</v>
      </c>
      <c r="BL563" s="19" t="s">
        <v>227</v>
      </c>
      <c r="BM563" s="195" t="s">
        <v>641</v>
      </c>
    </row>
    <row r="564" spans="1:65" s="13" customFormat="1">
      <c r="B564" s="197"/>
      <c r="C564" s="198"/>
      <c r="D564" s="199" t="s">
        <v>229</v>
      </c>
      <c r="E564" s="200" t="s">
        <v>44</v>
      </c>
      <c r="F564" s="201" t="s">
        <v>642</v>
      </c>
      <c r="G564" s="198"/>
      <c r="H564" s="200" t="s">
        <v>44</v>
      </c>
      <c r="I564" s="202"/>
      <c r="J564" s="198"/>
      <c r="K564" s="198"/>
      <c r="L564" s="203"/>
      <c r="M564" s="204"/>
      <c r="N564" s="205"/>
      <c r="O564" s="205"/>
      <c r="P564" s="205"/>
      <c r="Q564" s="205"/>
      <c r="R564" s="205"/>
      <c r="S564" s="205"/>
      <c r="T564" s="206"/>
      <c r="AT564" s="207" t="s">
        <v>229</v>
      </c>
      <c r="AU564" s="207" t="s">
        <v>21</v>
      </c>
      <c r="AV564" s="13" t="s">
        <v>89</v>
      </c>
      <c r="AW564" s="13" t="s">
        <v>42</v>
      </c>
      <c r="AX564" s="13" t="s">
        <v>82</v>
      </c>
      <c r="AY564" s="207" t="s">
        <v>221</v>
      </c>
    </row>
    <row r="565" spans="1:65" s="14" customFormat="1">
      <c r="B565" s="208"/>
      <c r="C565" s="209"/>
      <c r="D565" s="199" t="s">
        <v>229</v>
      </c>
      <c r="E565" s="210" t="s">
        <v>44</v>
      </c>
      <c r="F565" s="211" t="s">
        <v>643</v>
      </c>
      <c r="G565" s="209"/>
      <c r="H565" s="212">
        <v>6</v>
      </c>
      <c r="I565" s="213"/>
      <c r="J565" s="209"/>
      <c r="K565" s="209"/>
      <c r="L565" s="214"/>
      <c r="M565" s="215"/>
      <c r="N565" s="216"/>
      <c r="O565" s="216"/>
      <c r="P565" s="216"/>
      <c r="Q565" s="216"/>
      <c r="R565" s="216"/>
      <c r="S565" s="216"/>
      <c r="T565" s="217"/>
      <c r="AT565" s="218" t="s">
        <v>229</v>
      </c>
      <c r="AU565" s="218" t="s">
        <v>21</v>
      </c>
      <c r="AV565" s="14" t="s">
        <v>21</v>
      </c>
      <c r="AW565" s="14" t="s">
        <v>42</v>
      </c>
      <c r="AX565" s="14" t="s">
        <v>89</v>
      </c>
      <c r="AY565" s="218" t="s">
        <v>221</v>
      </c>
    </row>
    <row r="566" spans="1:65" s="2" customFormat="1" ht="14.45" customHeight="1">
      <c r="A566" s="37"/>
      <c r="B566" s="38"/>
      <c r="C566" s="184" t="s">
        <v>644</v>
      </c>
      <c r="D566" s="184" t="s">
        <v>223</v>
      </c>
      <c r="E566" s="185" t="s">
        <v>645</v>
      </c>
      <c r="F566" s="186" t="s">
        <v>646</v>
      </c>
      <c r="G566" s="187" t="s">
        <v>501</v>
      </c>
      <c r="H566" s="188">
        <v>1</v>
      </c>
      <c r="I566" s="189"/>
      <c r="J566" s="190">
        <f>ROUND(I566*H566,2)</f>
        <v>0</v>
      </c>
      <c r="K566" s="186" t="s">
        <v>226</v>
      </c>
      <c r="L566" s="42"/>
      <c r="M566" s="191" t="s">
        <v>44</v>
      </c>
      <c r="N566" s="192" t="s">
        <v>53</v>
      </c>
      <c r="O566" s="67"/>
      <c r="P566" s="193">
        <f>O566*H566</f>
        <v>0</v>
      </c>
      <c r="Q566" s="193">
        <v>6.9999999999999999E-4</v>
      </c>
      <c r="R566" s="193">
        <f>Q566*H566</f>
        <v>6.9999999999999999E-4</v>
      </c>
      <c r="S566" s="193">
        <v>0</v>
      </c>
      <c r="T566" s="194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195" t="s">
        <v>227</v>
      </c>
      <c r="AT566" s="195" t="s">
        <v>223</v>
      </c>
      <c r="AU566" s="195" t="s">
        <v>21</v>
      </c>
      <c r="AY566" s="19" t="s">
        <v>221</v>
      </c>
      <c r="BE566" s="196">
        <f>IF(N566="základní",J566,0)</f>
        <v>0</v>
      </c>
      <c r="BF566" s="196">
        <f>IF(N566="snížená",J566,0)</f>
        <v>0</v>
      </c>
      <c r="BG566" s="196">
        <f>IF(N566="zákl. přenesená",J566,0)</f>
        <v>0</v>
      </c>
      <c r="BH566" s="196">
        <f>IF(N566="sníž. přenesená",J566,0)</f>
        <v>0</v>
      </c>
      <c r="BI566" s="196">
        <f>IF(N566="nulová",J566,0)</f>
        <v>0</v>
      </c>
      <c r="BJ566" s="19" t="s">
        <v>89</v>
      </c>
      <c r="BK566" s="196">
        <f>ROUND(I566*H566,2)</f>
        <v>0</v>
      </c>
      <c r="BL566" s="19" t="s">
        <v>227</v>
      </c>
      <c r="BM566" s="195" t="s">
        <v>647</v>
      </c>
    </row>
    <row r="567" spans="1:65" s="13" customFormat="1">
      <c r="B567" s="197"/>
      <c r="C567" s="198"/>
      <c r="D567" s="199" t="s">
        <v>229</v>
      </c>
      <c r="E567" s="200" t="s">
        <v>44</v>
      </c>
      <c r="F567" s="201" t="s">
        <v>631</v>
      </c>
      <c r="G567" s="198"/>
      <c r="H567" s="200" t="s">
        <v>44</v>
      </c>
      <c r="I567" s="202"/>
      <c r="J567" s="198"/>
      <c r="K567" s="198"/>
      <c r="L567" s="203"/>
      <c r="M567" s="204"/>
      <c r="N567" s="205"/>
      <c r="O567" s="205"/>
      <c r="P567" s="205"/>
      <c r="Q567" s="205"/>
      <c r="R567" s="205"/>
      <c r="S567" s="205"/>
      <c r="T567" s="206"/>
      <c r="AT567" s="207" t="s">
        <v>229</v>
      </c>
      <c r="AU567" s="207" t="s">
        <v>21</v>
      </c>
      <c r="AV567" s="13" t="s">
        <v>89</v>
      </c>
      <c r="AW567" s="13" t="s">
        <v>42</v>
      </c>
      <c r="AX567" s="13" t="s">
        <v>82</v>
      </c>
      <c r="AY567" s="207" t="s">
        <v>221</v>
      </c>
    </row>
    <row r="568" spans="1:65" s="13" customFormat="1">
      <c r="B568" s="197"/>
      <c r="C568" s="198"/>
      <c r="D568" s="199" t="s">
        <v>229</v>
      </c>
      <c r="E568" s="200" t="s">
        <v>44</v>
      </c>
      <c r="F568" s="201" t="s">
        <v>648</v>
      </c>
      <c r="G568" s="198"/>
      <c r="H568" s="200" t="s">
        <v>44</v>
      </c>
      <c r="I568" s="202"/>
      <c r="J568" s="198"/>
      <c r="K568" s="198"/>
      <c r="L568" s="203"/>
      <c r="M568" s="204"/>
      <c r="N568" s="205"/>
      <c r="O568" s="205"/>
      <c r="P568" s="205"/>
      <c r="Q568" s="205"/>
      <c r="R568" s="205"/>
      <c r="S568" s="205"/>
      <c r="T568" s="206"/>
      <c r="AT568" s="207" t="s">
        <v>229</v>
      </c>
      <c r="AU568" s="207" t="s">
        <v>21</v>
      </c>
      <c r="AV568" s="13" t="s">
        <v>89</v>
      </c>
      <c r="AW568" s="13" t="s">
        <v>42</v>
      </c>
      <c r="AX568" s="13" t="s">
        <v>82</v>
      </c>
      <c r="AY568" s="207" t="s">
        <v>221</v>
      </c>
    </row>
    <row r="569" spans="1:65" s="14" customFormat="1">
      <c r="B569" s="208"/>
      <c r="C569" s="209"/>
      <c r="D569" s="199" t="s">
        <v>229</v>
      </c>
      <c r="E569" s="210" t="s">
        <v>44</v>
      </c>
      <c r="F569" s="211" t="s">
        <v>649</v>
      </c>
      <c r="G569" s="209"/>
      <c r="H569" s="212">
        <v>1</v>
      </c>
      <c r="I569" s="213"/>
      <c r="J569" s="209"/>
      <c r="K569" s="209"/>
      <c r="L569" s="214"/>
      <c r="M569" s="215"/>
      <c r="N569" s="216"/>
      <c r="O569" s="216"/>
      <c r="P569" s="216"/>
      <c r="Q569" s="216"/>
      <c r="R569" s="216"/>
      <c r="S569" s="216"/>
      <c r="T569" s="217"/>
      <c r="AT569" s="218" t="s">
        <v>229</v>
      </c>
      <c r="AU569" s="218" t="s">
        <v>21</v>
      </c>
      <c r="AV569" s="14" t="s">
        <v>21</v>
      </c>
      <c r="AW569" s="14" t="s">
        <v>42</v>
      </c>
      <c r="AX569" s="14" t="s">
        <v>82</v>
      </c>
      <c r="AY569" s="218" t="s">
        <v>221</v>
      </c>
    </row>
    <row r="570" spans="1:65" s="15" customFormat="1">
      <c r="B570" s="219"/>
      <c r="C570" s="220"/>
      <c r="D570" s="199" t="s">
        <v>229</v>
      </c>
      <c r="E570" s="221" t="s">
        <v>44</v>
      </c>
      <c r="F570" s="222" t="s">
        <v>232</v>
      </c>
      <c r="G570" s="220"/>
      <c r="H570" s="223">
        <v>1</v>
      </c>
      <c r="I570" s="224"/>
      <c r="J570" s="220"/>
      <c r="K570" s="220"/>
      <c r="L570" s="225"/>
      <c r="M570" s="226"/>
      <c r="N570" s="227"/>
      <c r="O570" s="227"/>
      <c r="P570" s="227"/>
      <c r="Q570" s="227"/>
      <c r="R570" s="227"/>
      <c r="S570" s="227"/>
      <c r="T570" s="228"/>
      <c r="AT570" s="229" t="s">
        <v>229</v>
      </c>
      <c r="AU570" s="229" t="s">
        <v>21</v>
      </c>
      <c r="AV570" s="15" t="s">
        <v>227</v>
      </c>
      <c r="AW570" s="15" t="s">
        <v>42</v>
      </c>
      <c r="AX570" s="15" t="s">
        <v>89</v>
      </c>
      <c r="AY570" s="229" t="s">
        <v>221</v>
      </c>
    </row>
    <row r="571" spans="1:65" s="2" customFormat="1" ht="14.45" customHeight="1">
      <c r="A571" s="37"/>
      <c r="B571" s="38"/>
      <c r="C571" s="245" t="s">
        <v>650</v>
      </c>
      <c r="D571" s="245" t="s">
        <v>447</v>
      </c>
      <c r="E571" s="246" t="s">
        <v>651</v>
      </c>
      <c r="F571" s="247" t="s">
        <v>652</v>
      </c>
      <c r="G571" s="248" t="s">
        <v>501</v>
      </c>
      <c r="H571" s="249">
        <v>2</v>
      </c>
      <c r="I571" s="250"/>
      <c r="J571" s="251">
        <f>ROUND(I571*H571,2)</f>
        <v>0</v>
      </c>
      <c r="K571" s="247" t="s">
        <v>226</v>
      </c>
      <c r="L571" s="252"/>
      <c r="M571" s="253" t="s">
        <v>44</v>
      </c>
      <c r="N571" s="254" t="s">
        <v>53</v>
      </c>
      <c r="O571" s="67"/>
      <c r="P571" s="193">
        <f>O571*H571</f>
        <v>0</v>
      </c>
      <c r="Q571" s="193">
        <v>4.0000000000000002E-4</v>
      </c>
      <c r="R571" s="193">
        <f>Q571*H571</f>
        <v>8.0000000000000004E-4</v>
      </c>
      <c r="S571" s="193">
        <v>0</v>
      </c>
      <c r="T571" s="194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195" t="s">
        <v>267</v>
      </c>
      <c r="AT571" s="195" t="s">
        <v>447</v>
      </c>
      <c r="AU571" s="195" t="s">
        <v>21</v>
      </c>
      <c r="AY571" s="19" t="s">
        <v>221</v>
      </c>
      <c r="BE571" s="196">
        <f>IF(N571="základní",J571,0)</f>
        <v>0</v>
      </c>
      <c r="BF571" s="196">
        <f>IF(N571="snížená",J571,0)</f>
        <v>0</v>
      </c>
      <c r="BG571" s="196">
        <f>IF(N571="zákl. přenesená",J571,0)</f>
        <v>0</v>
      </c>
      <c r="BH571" s="196">
        <f>IF(N571="sníž. přenesená",J571,0)</f>
        <v>0</v>
      </c>
      <c r="BI571" s="196">
        <f>IF(N571="nulová",J571,0)</f>
        <v>0</v>
      </c>
      <c r="BJ571" s="19" t="s">
        <v>89</v>
      </c>
      <c r="BK571" s="196">
        <f>ROUND(I571*H571,2)</f>
        <v>0</v>
      </c>
      <c r="BL571" s="19" t="s">
        <v>227</v>
      </c>
      <c r="BM571" s="195" t="s">
        <v>653</v>
      </c>
    </row>
    <row r="572" spans="1:65" s="14" customFormat="1">
      <c r="B572" s="208"/>
      <c r="C572" s="209"/>
      <c r="D572" s="199" t="s">
        <v>229</v>
      </c>
      <c r="E572" s="209"/>
      <c r="F572" s="211" t="s">
        <v>654</v>
      </c>
      <c r="G572" s="209"/>
      <c r="H572" s="212">
        <v>2</v>
      </c>
      <c r="I572" s="213"/>
      <c r="J572" s="209"/>
      <c r="K572" s="209"/>
      <c r="L572" s="214"/>
      <c r="M572" s="215"/>
      <c r="N572" s="216"/>
      <c r="O572" s="216"/>
      <c r="P572" s="216"/>
      <c r="Q572" s="216"/>
      <c r="R572" s="216"/>
      <c r="S572" s="216"/>
      <c r="T572" s="217"/>
      <c r="AT572" s="218" t="s">
        <v>229</v>
      </c>
      <c r="AU572" s="218" t="s">
        <v>21</v>
      </c>
      <c r="AV572" s="14" t="s">
        <v>21</v>
      </c>
      <c r="AW572" s="14" t="s">
        <v>4</v>
      </c>
      <c r="AX572" s="14" t="s">
        <v>89</v>
      </c>
      <c r="AY572" s="218" t="s">
        <v>221</v>
      </c>
    </row>
    <row r="573" spans="1:65" s="2" customFormat="1" ht="14.45" customHeight="1">
      <c r="A573" s="37"/>
      <c r="B573" s="38"/>
      <c r="C573" s="245" t="s">
        <v>655</v>
      </c>
      <c r="D573" s="245" t="s">
        <v>447</v>
      </c>
      <c r="E573" s="246" t="s">
        <v>656</v>
      </c>
      <c r="F573" s="247" t="s">
        <v>657</v>
      </c>
      <c r="G573" s="248" t="s">
        <v>501</v>
      </c>
      <c r="H573" s="249">
        <v>1</v>
      </c>
      <c r="I573" s="250"/>
      <c r="J573" s="251">
        <f>ROUND(I573*H573,2)</f>
        <v>0</v>
      </c>
      <c r="K573" s="247" t="s">
        <v>226</v>
      </c>
      <c r="L573" s="252"/>
      <c r="M573" s="253" t="s">
        <v>44</v>
      </c>
      <c r="N573" s="254" t="s">
        <v>53</v>
      </c>
      <c r="O573" s="67"/>
      <c r="P573" s="193">
        <f>O573*H573</f>
        <v>0</v>
      </c>
      <c r="Q573" s="193">
        <v>3.5000000000000001E-3</v>
      </c>
      <c r="R573" s="193">
        <f>Q573*H573</f>
        <v>3.5000000000000001E-3</v>
      </c>
      <c r="S573" s="193">
        <v>0</v>
      </c>
      <c r="T573" s="194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195" t="s">
        <v>267</v>
      </c>
      <c r="AT573" s="195" t="s">
        <v>447</v>
      </c>
      <c r="AU573" s="195" t="s">
        <v>21</v>
      </c>
      <c r="AY573" s="19" t="s">
        <v>221</v>
      </c>
      <c r="BE573" s="196">
        <f>IF(N573="základní",J573,0)</f>
        <v>0</v>
      </c>
      <c r="BF573" s="196">
        <f>IF(N573="snížená",J573,0)</f>
        <v>0</v>
      </c>
      <c r="BG573" s="196">
        <f>IF(N573="zákl. přenesená",J573,0)</f>
        <v>0</v>
      </c>
      <c r="BH573" s="196">
        <f>IF(N573="sníž. přenesená",J573,0)</f>
        <v>0</v>
      </c>
      <c r="BI573" s="196">
        <f>IF(N573="nulová",J573,0)</f>
        <v>0</v>
      </c>
      <c r="BJ573" s="19" t="s">
        <v>89</v>
      </c>
      <c r="BK573" s="196">
        <f>ROUND(I573*H573,2)</f>
        <v>0</v>
      </c>
      <c r="BL573" s="19" t="s">
        <v>227</v>
      </c>
      <c r="BM573" s="195" t="s">
        <v>658</v>
      </c>
    </row>
    <row r="574" spans="1:65" s="2" customFormat="1" ht="14.45" customHeight="1">
      <c r="A574" s="37"/>
      <c r="B574" s="38"/>
      <c r="C574" s="184" t="s">
        <v>659</v>
      </c>
      <c r="D574" s="184" t="s">
        <v>223</v>
      </c>
      <c r="E574" s="185" t="s">
        <v>660</v>
      </c>
      <c r="F574" s="186" t="s">
        <v>661</v>
      </c>
      <c r="G574" s="187" t="s">
        <v>501</v>
      </c>
      <c r="H574" s="188">
        <v>1</v>
      </c>
      <c r="I574" s="189"/>
      <c r="J574" s="190">
        <f>ROUND(I574*H574,2)</f>
        <v>0</v>
      </c>
      <c r="K574" s="186" t="s">
        <v>226</v>
      </c>
      <c r="L574" s="42"/>
      <c r="M574" s="191" t="s">
        <v>44</v>
      </c>
      <c r="N574" s="192" t="s">
        <v>53</v>
      </c>
      <c r="O574" s="67"/>
      <c r="P574" s="193">
        <f>O574*H574</f>
        <v>0</v>
      </c>
      <c r="Q574" s="193">
        <v>0.11241</v>
      </c>
      <c r="R574" s="193">
        <f>Q574*H574</f>
        <v>0.11241</v>
      </c>
      <c r="S574" s="193">
        <v>0</v>
      </c>
      <c r="T574" s="194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195" t="s">
        <v>227</v>
      </c>
      <c r="AT574" s="195" t="s">
        <v>223</v>
      </c>
      <c r="AU574" s="195" t="s">
        <v>21</v>
      </c>
      <c r="AY574" s="19" t="s">
        <v>221</v>
      </c>
      <c r="BE574" s="196">
        <f>IF(N574="základní",J574,0)</f>
        <v>0</v>
      </c>
      <c r="BF574" s="196">
        <f>IF(N574="snížená",J574,0)</f>
        <v>0</v>
      </c>
      <c r="BG574" s="196">
        <f>IF(N574="zákl. přenesená",J574,0)</f>
        <v>0</v>
      </c>
      <c r="BH574" s="196">
        <f>IF(N574="sníž. přenesená",J574,0)</f>
        <v>0</v>
      </c>
      <c r="BI574" s="196">
        <f>IF(N574="nulová",J574,0)</f>
        <v>0</v>
      </c>
      <c r="BJ574" s="19" t="s">
        <v>89</v>
      </c>
      <c r="BK574" s="196">
        <f>ROUND(I574*H574,2)</f>
        <v>0</v>
      </c>
      <c r="BL574" s="19" t="s">
        <v>227</v>
      </c>
      <c r="BM574" s="195" t="s">
        <v>662</v>
      </c>
    </row>
    <row r="575" spans="1:65" s="13" customFormat="1">
      <c r="B575" s="197"/>
      <c r="C575" s="198"/>
      <c r="D575" s="199" t="s">
        <v>229</v>
      </c>
      <c r="E575" s="200" t="s">
        <v>44</v>
      </c>
      <c r="F575" s="201" t="s">
        <v>631</v>
      </c>
      <c r="G575" s="198"/>
      <c r="H575" s="200" t="s">
        <v>44</v>
      </c>
      <c r="I575" s="202"/>
      <c r="J575" s="198"/>
      <c r="K575" s="198"/>
      <c r="L575" s="203"/>
      <c r="M575" s="204"/>
      <c r="N575" s="205"/>
      <c r="O575" s="205"/>
      <c r="P575" s="205"/>
      <c r="Q575" s="205"/>
      <c r="R575" s="205"/>
      <c r="S575" s="205"/>
      <c r="T575" s="206"/>
      <c r="AT575" s="207" t="s">
        <v>229</v>
      </c>
      <c r="AU575" s="207" t="s">
        <v>21</v>
      </c>
      <c r="AV575" s="13" t="s">
        <v>89</v>
      </c>
      <c r="AW575" s="13" t="s">
        <v>42</v>
      </c>
      <c r="AX575" s="13" t="s">
        <v>82</v>
      </c>
      <c r="AY575" s="207" t="s">
        <v>221</v>
      </c>
    </row>
    <row r="576" spans="1:65" s="13" customFormat="1">
      <c r="B576" s="197"/>
      <c r="C576" s="198"/>
      <c r="D576" s="199" t="s">
        <v>229</v>
      </c>
      <c r="E576" s="200" t="s">
        <v>44</v>
      </c>
      <c r="F576" s="201" t="s">
        <v>648</v>
      </c>
      <c r="G576" s="198"/>
      <c r="H576" s="200" t="s">
        <v>44</v>
      </c>
      <c r="I576" s="202"/>
      <c r="J576" s="198"/>
      <c r="K576" s="198"/>
      <c r="L576" s="203"/>
      <c r="M576" s="204"/>
      <c r="N576" s="205"/>
      <c r="O576" s="205"/>
      <c r="P576" s="205"/>
      <c r="Q576" s="205"/>
      <c r="R576" s="205"/>
      <c r="S576" s="205"/>
      <c r="T576" s="206"/>
      <c r="AT576" s="207" t="s">
        <v>229</v>
      </c>
      <c r="AU576" s="207" t="s">
        <v>21</v>
      </c>
      <c r="AV576" s="13" t="s">
        <v>89</v>
      </c>
      <c r="AW576" s="13" t="s">
        <v>42</v>
      </c>
      <c r="AX576" s="13" t="s">
        <v>82</v>
      </c>
      <c r="AY576" s="207" t="s">
        <v>221</v>
      </c>
    </row>
    <row r="577" spans="1:65" s="14" customFormat="1">
      <c r="B577" s="208"/>
      <c r="C577" s="209"/>
      <c r="D577" s="199" t="s">
        <v>229</v>
      </c>
      <c r="E577" s="210" t="s">
        <v>44</v>
      </c>
      <c r="F577" s="211" t="s">
        <v>649</v>
      </c>
      <c r="G577" s="209"/>
      <c r="H577" s="212">
        <v>1</v>
      </c>
      <c r="I577" s="213"/>
      <c r="J577" s="209"/>
      <c r="K577" s="209"/>
      <c r="L577" s="214"/>
      <c r="M577" s="215"/>
      <c r="N577" s="216"/>
      <c r="O577" s="216"/>
      <c r="P577" s="216"/>
      <c r="Q577" s="216"/>
      <c r="R577" s="216"/>
      <c r="S577" s="216"/>
      <c r="T577" s="217"/>
      <c r="AT577" s="218" t="s">
        <v>229</v>
      </c>
      <c r="AU577" s="218" t="s">
        <v>21</v>
      </c>
      <c r="AV577" s="14" t="s">
        <v>21</v>
      </c>
      <c r="AW577" s="14" t="s">
        <v>42</v>
      </c>
      <c r="AX577" s="14" t="s">
        <v>82</v>
      </c>
      <c r="AY577" s="218" t="s">
        <v>221</v>
      </c>
    </row>
    <row r="578" spans="1:65" s="15" customFormat="1">
      <c r="B578" s="219"/>
      <c r="C578" s="220"/>
      <c r="D578" s="199" t="s">
        <v>229</v>
      </c>
      <c r="E578" s="221" t="s">
        <v>44</v>
      </c>
      <c r="F578" s="222" t="s">
        <v>232</v>
      </c>
      <c r="G578" s="220"/>
      <c r="H578" s="223">
        <v>1</v>
      </c>
      <c r="I578" s="224"/>
      <c r="J578" s="220"/>
      <c r="K578" s="220"/>
      <c r="L578" s="225"/>
      <c r="M578" s="226"/>
      <c r="N578" s="227"/>
      <c r="O578" s="227"/>
      <c r="P578" s="227"/>
      <c r="Q578" s="227"/>
      <c r="R578" s="227"/>
      <c r="S578" s="227"/>
      <c r="T578" s="228"/>
      <c r="AT578" s="229" t="s">
        <v>229</v>
      </c>
      <c r="AU578" s="229" t="s">
        <v>21</v>
      </c>
      <c r="AV578" s="15" t="s">
        <v>227</v>
      </c>
      <c r="AW578" s="15" t="s">
        <v>42</v>
      </c>
      <c r="AX578" s="15" t="s">
        <v>89</v>
      </c>
      <c r="AY578" s="229" t="s">
        <v>221</v>
      </c>
    </row>
    <row r="579" spans="1:65" s="2" customFormat="1" ht="14.45" customHeight="1">
      <c r="A579" s="37"/>
      <c r="B579" s="38"/>
      <c r="C579" s="245" t="s">
        <v>663</v>
      </c>
      <c r="D579" s="245" t="s">
        <v>447</v>
      </c>
      <c r="E579" s="246" t="s">
        <v>664</v>
      </c>
      <c r="F579" s="247" t="s">
        <v>665</v>
      </c>
      <c r="G579" s="248" t="s">
        <v>501</v>
      </c>
      <c r="H579" s="249">
        <v>1</v>
      </c>
      <c r="I579" s="250"/>
      <c r="J579" s="251">
        <f>ROUND(I579*H579,2)</f>
        <v>0</v>
      </c>
      <c r="K579" s="247" t="s">
        <v>226</v>
      </c>
      <c r="L579" s="252"/>
      <c r="M579" s="253" t="s">
        <v>44</v>
      </c>
      <c r="N579" s="254" t="s">
        <v>53</v>
      </c>
      <c r="O579" s="67"/>
      <c r="P579" s="193">
        <f>O579*H579</f>
        <v>0</v>
      </c>
      <c r="Q579" s="193">
        <v>6.4999999999999997E-3</v>
      </c>
      <c r="R579" s="193">
        <f>Q579*H579</f>
        <v>6.4999999999999997E-3</v>
      </c>
      <c r="S579" s="193">
        <v>0</v>
      </c>
      <c r="T579" s="194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195" t="s">
        <v>267</v>
      </c>
      <c r="AT579" s="195" t="s">
        <v>447</v>
      </c>
      <c r="AU579" s="195" t="s">
        <v>21</v>
      </c>
      <c r="AY579" s="19" t="s">
        <v>221</v>
      </c>
      <c r="BE579" s="196">
        <f>IF(N579="základní",J579,0)</f>
        <v>0</v>
      </c>
      <c r="BF579" s="196">
        <f>IF(N579="snížená",J579,0)</f>
        <v>0</v>
      </c>
      <c r="BG579" s="196">
        <f>IF(N579="zákl. přenesená",J579,0)</f>
        <v>0</v>
      </c>
      <c r="BH579" s="196">
        <f>IF(N579="sníž. přenesená",J579,0)</f>
        <v>0</v>
      </c>
      <c r="BI579" s="196">
        <f>IF(N579="nulová",J579,0)</f>
        <v>0</v>
      </c>
      <c r="BJ579" s="19" t="s">
        <v>89</v>
      </c>
      <c r="BK579" s="196">
        <f>ROUND(I579*H579,2)</f>
        <v>0</v>
      </c>
      <c r="BL579" s="19" t="s">
        <v>227</v>
      </c>
      <c r="BM579" s="195" t="s">
        <v>666</v>
      </c>
    </row>
    <row r="580" spans="1:65" s="2" customFormat="1" ht="14.45" customHeight="1">
      <c r="A580" s="37"/>
      <c r="B580" s="38"/>
      <c r="C580" s="245" t="s">
        <v>667</v>
      </c>
      <c r="D580" s="245" t="s">
        <v>447</v>
      </c>
      <c r="E580" s="246" t="s">
        <v>668</v>
      </c>
      <c r="F580" s="247" t="s">
        <v>669</v>
      </c>
      <c r="G580" s="248" t="s">
        <v>501</v>
      </c>
      <c r="H580" s="249">
        <v>1</v>
      </c>
      <c r="I580" s="250"/>
      <c r="J580" s="251">
        <f>ROUND(I580*H580,2)</f>
        <v>0</v>
      </c>
      <c r="K580" s="247" t="s">
        <v>226</v>
      </c>
      <c r="L580" s="252"/>
      <c r="M580" s="253" t="s">
        <v>44</v>
      </c>
      <c r="N580" s="254" t="s">
        <v>53</v>
      </c>
      <c r="O580" s="67"/>
      <c r="P580" s="193">
        <f>O580*H580</f>
        <v>0</v>
      </c>
      <c r="Q580" s="193">
        <v>1.4999999999999999E-4</v>
      </c>
      <c r="R580" s="193">
        <f>Q580*H580</f>
        <v>1.4999999999999999E-4</v>
      </c>
      <c r="S580" s="193">
        <v>0</v>
      </c>
      <c r="T580" s="194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95" t="s">
        <v>267</v>
      </c>
      <c r="AT580" s="195" t="s">
        <v>447</v>
      </c>
      <c r="AU580" s="195" t="s">
        <v>21</v>
      </c>
      <c r="AY580" s="19" t="s">
        <v>221</v>
      </c>
      <c r="BE580" s="196">
        <f>IF(N580="základní",J580,0)</f>
        <v>0</v>
      </c>
      <c r="BF580" s="196">
        <f>IF(N580="snížená",J580,0)</f>
        <v>0</v>
      </c>
      <c r="BG580" s="196">
        <f>IF(N580="zákl. přenesená",J580,0)</f>
        <v>0</v>
      </c>
      <c r="BH580" s="196">
        <f>IF(N580="sníž. přenesená",J580,0)</f>
        <v>0</v>
      </c>
      <c r="BI580" s="196">
        <f>IF(N580="nulová",J580,0)</f>
        <v>0</v>
      </c>
      <c r="BJ580" s="19" t="s">
        <v>89</v>
      </c>
      <c r="BK580" s="196">
        <f>ROUND(I580*H580,2)</f>
        <v>0</v>
      </c>
      <c r="BL580" s="19" t="s">
        <v>227</v>
      </c>
      <c r="BM580" s="195" t="s">
        <v>670</v>
      </c>
    </row>
    <row r="581" spans="1:65" s="2" customFormat="1" ht="14.45" customHeight="1">
      <c r="A581" s="37"/>
      <c r="B581" s="38"/>
      <c r="C581" s="184" t="s">
        <v>671</v>
      </c>
      <c r="D581" s="184" t="s">
        <v>223</v>
      </c>
      <c r="E581" s="185" t="s">
        <v>672</v>
      </c>
      <c r="F581" s="186" t="s">
        <v>673</v>
      </c>
      <c r="G581" s="187" t="s">
        <v>121</v>
      </c>
      <c r="H581" s="188">
        <v>32.5</v>
      </c>
      <c r="I581" s="189"/>
      <c r="J581" s="190">
        <f>ROUND(I581*H581,2)</f>
        <v>0</v>
      </c>
      <c r="K581" s="186" t="s">
        <v>226</v>
      </c>
      <c r="L581" s="42"/>
      <c r="M581" s="191" t="s">
        <v>44</v>
      </c>
      <c r="N581" s="192" t="s">
        <v>53</v>
      </c>
      <c r="O581" s="67"/>
      <c r="P581" s="193">
        <f>O581*H581</f>
        <v>0</v>
      </c>
      <c r="Q581" s="193">
        <v>3.0000000000000001E-5</v>
      </c>
      <c r="R581" s="193">
        <f>Q581*H581</f>
        <v>9.7500000000000006E-4</v>
      </c>
      <c r="S581" s="193">
        <v>0</v>
      </c>
      <c r="T581" s="194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195" t="s">
        <v>227</v>
      </c>
      <c r="AT581" s="195" t="s">
        <v>223</v>
      </c>
      <c r="AU581" s="195" t="s">
        <v>21</v>
      </c>
      <c r="AY581" s="19" t="s">
        <v>221</v>
      </c>
      <c r="BE581" s="196">
        <f>IF(N581="základní",J581,0)</f>
        <v>0</v>
      </c>
      <c r="BF581" s="196">
        <f>IF(N581="snížená",J581,0)</f>
        <v>0</v>
      </c>
      <c r="BG581" s="196">
        <f>IF(N581="zákl. přenesená",J581,0)</f>
        <v>0</v>
      </c>
      <c r="BH581" s="196">
        <f>IF(N581="sníž. přenesená",J581,0)</f>
        <v>0</v>
      </c>
      <c r="BI581" s="196">
        <f>IF(N581="nulová",J581,0)</f>
        <v>0</v>
      </c>
      <c r="BJ581" s="19" t="s">
        <v>89</v>
      </c>
      <c r="BK581" s="196">
        <f>ROUND(I581*H581,2)</f>
        <v>0</v>
      </c>
      <c r="BL581" s="19" t="s">
        <v>227</v>
      </c>
      <c r="BM581" s="195" t="s">
        <v>674</v>
      </c>
    </row>
    <row r="582" spans="1:65" s="13" customFormat="1">
      <c r="B582" s="197"/>
      <c r="C582" s="198"/>
      <c r="D582" s="199" t="s">
        <v>229</v>
      </c>
      <c r="E582" s="200" t="s">
        <v>44</v>
      </c>
      <c r="F582" s="201" t="s">
        <v>631</v>
      </c>
      <c r="G582" s="198"/>
      <c r="H582" s="200" t="s">
        <v>44</v>
      </c>
      <c r="I582" s="202"/>
      <c r="J582" s="198"/>
      <c r="K582" s="198"/>
      <c r="L582" s="203"/>
      <c r="M582" s="204"/>
      <c r="N582" s="205"/>
      <c r="O582" s="205"/>
      <c r="P582" s="205"/>
      <c r="Q582" s="205"/>
      <c r="R582" s="205"/>
      <c r="S582" s="205"/>
      <c r="T582" s="206"/>
      <c r="AT582" s="207" t="s">
        <v>229</v>
      </c>
      <c r="AU582" s="207" t="s">
        <v>21</v>
      </c>
      <c r="AV582" s="13" t="s">
        <v>89</v>
      </c>
      <c r="AW582" s="13" t="s">
        <v>42</v>
      </c>
      <c r="AX582" s="13" t="s">
        <v>82</v>
      </c>
      <c r="AY582" s="207" t="s">
        <v>221</v>
      </c>
    </row>
    <row r="583" spans="1:65" s="13" customFormat="1">
      <c r="B583" s="197"/>
      <c r="C583" s="198"/>
      <c r="D583" s="199" t="s">
        <v>229</v>
      </c>
      <c r="E583" s="200" t="s">
        <v>44</v>
      </c>
      <c r="F583" s="201" t="s">
        <v>675</v>
      </c>
      <c r="G583" s="198"/>
      <c r="H583" s="200" t="s">
        <v>44</v>
      </c>
      <c r="I583" s="202"/>
      <c r="J583" s="198"/>
      <c r="K583" s="198"/>
      <c r="L583" s="203"/>
      <c r="M583" s="204"/>
      <c r="N583" s="205"/>
      <c r="O583" s="205"/>
      <c r="P583" s="205"/>
      <c r="Q583" s="205"/>
      <c r="R583" s="205"/>
      <c r="S583" s="205"/>
      <c r="T583" s="206"/>
      <c r="AT583" s="207" t="s">
        <v>229</v>
      </c>
      <c r="AU583" s="207" t="s">
        <v>21</v>
      </c>
      <c r="AV583" s="13" t="s">
        <v>89</v>
      </c>
      <c r="AW583" s="13" t="s">
        <v>42</v>
      </c>
      <c r="AX583" s="13" t="s">
        <v>82</v>
      </c>
      <c r="AY583" s="207" t="s">
        <v>221</v>
      </c>
    </row>
    <row r="584" spans="1:65" s="14" customFormat="1">
      <c r="B584" s="208"/>
      <c r="C584" s="209"/>
      <c r="D584" s="199" t="s">
        <v>229</v>
      </c>
      <c r="E584" s="210" t="s">
        <v>44</v>
      </c>
      <c r="F584" s="211" t="s">
        <v>676</v>
      </c>
      <c r="G584" s="209"/>
      <c r="H584" s="212">
        <v>32.5</v>
      </c>
      <c r="I584" s="213"/>
      <c r="J584" s="209"/>
      <c r="K584" s="209"/>
      <c r="L584" s="214"/>
      <c r="M584" s="215"/>
      <c r="N584" s="216"/>
      <c r="O584" s="216"/>
      <c r="P584" s="216"/>
      <c r="Q584" s="216"/>
      <c r="R584" s="216"/>
      <c r="S584" s="216"/>
      <c r="T584" s="217"/>
      <c r="AT584" s="218" t="s">
        <v>229</v>
      </c>
      <c r="AU584" s="218" t="s">
        <v>21</v>
      </c>
      <c r="AV584" s="14" t="s">
        <v>21</v>
      </c>
      <c r="AW584" s="14" t="s">
        <v>42</v>
      </c>
      <c r="AX584" s="14" t="s">
        <v>82</v>
      </c>
      <c r="AY584" s="218" t="s">
        <v>221</v>
      </c>
    </row>
    <row r="585" spans="1:65" s="15" customFormat="1">
      <c r="B585" s="219"/>
      <c r="C585" s="220"/>
      <c r="D585" s="199" t="s">
        <v>229</v>
      </c>
      <c r="E585" s="221" t="s">
        <v>44</v>
      </c>
      <c r="F585" s="222" t="s">
        <v>232</v>
      </c>
      <c r="G585" s="220"/>
      <c r="H585" s="223">
        <v>32.5</v>
      </c>
      <c r="I585" s="224"/>
      <c r="J585" s="220"/>
      <c r="K585" s="220"/>
      <c r="L585" s="225"/>
      <c r="M585" s="226"/>
      <c r="N585" s="227"/>
      <c r="O585" s="227"/>
      <c r="P585" s="227"/>
      <c r="Q585" s="227"/>
      <c r="R585" s="227"/>
      <c r="S585" s="227"/>
      <c r="T585" s="228"/>
      <c r="AT585" s="229" t="s">
        <v>229</v>
      </c>
      <c r="AU585" s="229" t="s">
        <v>21</v>
      </c>
      <c r="AV585" s="15" t="s">
        <v>227</v>
      </c>
      <c r="AW585" s="15" t="s">
        <v>42</v>
      </c>
      <c r="AX585" s="15" t="s">
        <v>89</v>
      </c>
      <c r="AY585" s="229" t="s">
        <v>221</v>
      </c>
    </row>
    <row r="586" spans="1:65" s="2" customFormat="1" ht="14.45" customHeight="1">
      <c r="A586" s="37"/>
      <c r="B586" s="38"/>
      <c r="C586" s="184" t="s">
        <v>677</v>
      </c>
      <c r="D586" s="184" t="s">
        <v>223</v>
      </c>
      <c r="E586" s="185" t="s">
        <v>678</v>
      </c>
      <c r="F586" s="186" t="s">
        <v>679</v>
      </c>
      <c r="G586" s="187" t="s">
        <v>133</v>
      </c>
      <c r="H586" s="188">
        <v>54.6</v>
      </c>
      <c r="I586" s="189"/>
      <c r="J586" s="190">
        <f>ROUND(I586*H586,2)</f>
        <v>0</v>
      </c>
      <c r="K586" s="186" t="s">
        <v>226</v>
      </c>
      <c r="L586" s="42"/>
      <c r="M586" s="191" t="s">
        <v>44</v>
      </c>
      <c r="N586" s="192" t="s">
        <v>53</v>
      </c>
      <c r="O586" s="67"/>
      <c r="P586" s="193">
        <f>O586*H586</f>
        <v>0</v>
      </c>
      <c r="Q586" s="193">
        <v>5.9999999999999995E-4</v>
      </c>
      <c r="R586" s="193">
        <f>Q586*H586</f>
        <v>3.2759999999999997E-2</v>
      </c>
      <c r="S586" s="193">
        <v>0</v>
      </c>
      <c r="T586" s="194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195" t="s">
        <v>227</v>
      </c>
      <c r="AT586" s="195" t="s">
        <v>223</v>
      </c>
      <c r="AU586" s="195" t="s">
        <v>21</v>
      </c>
      <c r="AY586" s="19" t="s">
        <v>221</v>
      </c>
      <c r="BE586" s="196">
        <f>IF(N586="základní",J586,0)</f>
        <v>0</v>
      </c>
      <c r="BF586" s="196">
        <f>IF(N586="snížená",J586,0)</f>
        <v>0</v>
      </c>
      <c r="BG586" s="196">
        <f>IF(N586="zákl. přenesená",J586,0)</f>
        <v>0</v>
      </c>
      <c r="BH586" s="196">
        <f>IF(N586="sníž. přenesená",J586,0)</f>
        <v>0</v>
      </c>
      <c r="BI586" s="196">
        <f>IF(N586="nulová",J586,0)</f>
        <v>0</v>
      </c>
      <c r="BJ586" s="19" t="s">
        <v>89</v>
      </c>
      <c r="BK586" s="196">
        <f>ROUND(I586*H586,2)</f>
        <v>0</v>
      </c>
      <c r="BL586" s="19" t="s">
        <v>227</v>
      </c>
      <c r="BM586" s="195" t="s">
        <v>680</v>
      </c>
    </row>
    <row r="587" spans="1:65" s="13" customFormat="1">
      <c r="B587" s="197"/>
      <c r="C587" s="198"/>
      <c r="D587" s="199" t="s">
        <v>229</v>
      </c>
      <c r="E587" s="200" t="s">
        <v>44</v>
      </c>
      <c r="F587" s="201" t="s">
        <v>631</v>
      </c>
      <c r="G587" s="198"/>
      <c r="H587" s="200" t="s">
        <v>44</v>
      </c>
      <c r="I587" s="202"/>
      <c r="J587" s="198"/>
      <c r="K587" s="198"/>
      <c r="L587" s="203"/>
      <c r="M587" s="204"/>
      <c r="N587" s="205"/>
      <c r="O587" s="205"/>
      <c r="P587" s="205"/>
      <c r="Q587" s="205"/>
      <c r="R587" s="205"/>
      <c r="S587" s="205"/>
      <c r="T587" s="206"/>
      <c r="AT587" s="207" t="s">
        <v>229</v>
      </c>
      <c r="AU587" s="207" t="s">
        <v>21</v>
      </c>
      <c r="AV587" s="13" t="s">
        <v>89</v>
      </c>
      <c r="AW587" s="13" t="s">
        <v>42</v>
      </c>
      <c r="AX587" s="13" t="s">
        <v>82</v>
      </c>
      <c r="AY587" s="207" t="s">
        <v>221</v>
      </c>
    </row>
    <row r="588" spans="1:65" s="13" customFormat="1">
      <c r="B588" s="197"/>
      <c r="C588" s="198"/>
      <c r="D588" s="199" t="s">
        <v>229</v>
      </c>
      <c r="E588" s="200" t="s">
        <v>44</v>
      </c>
      <c r="F588" s="201" t="s">
        <v>675</v>
      </c>
      <c r="G588" s="198"/>
      <c r="H588" s="200" t="s">
        <v>44</v>
      </c>
      <c r="I588" s="202"/>
      <c r="J588" s="198"/>
      <c r="K588" s="198"/>
      <c r="L588" s="203"/>
      <c r="M588" s="204"/>
      <c r="N588" s="205"/>
      <c r="O588" s="205"/>
      <c r="P588" s="205"/>
      <c r="Q588" s="205"/>
      <c r="R588" s="205"/>
      <c r="S588" s="205"/>
      <c r="T588" s="206"/>
      <c r="AT588" s="207" t="s">
        <v>229</v>
      </c>
      <c r="AU588" s="207" t="s">
        <v>21</v>
      </c>
      <c r="AV588" s="13" t="s">
        <v>89</v>
      </c>
      <c r="AW588" s="13" t="s">
        <v>42</v>
      </c>
      <c r="AX588" s="13" t="s">
        <v>82</v>
      </c>
      <c r="AY588" s="207" t="s">
        <v>221</v>
      </c>
    </row>
    <row r="589" spans="1:65" s="14" customFormat="1">
      <c r="B589" s="208"/>
      <c r="C589" s="209"/>
      <c r="D589" s="199" t="s">
        <v>229</v>
      </c>
      <c r="E589" s="210" t="s">
        <v>44</v>
      </c>
      <c r="F589" s="211" t="s">
        <v>681</v>
      </c>
      <c r="G589" s="209"/>
      <c r="H589" s="212">
        <v>54.6</v>
      </c>
      <c r="I589" s="213"/>
      <c r="J589" s="209"/>
      <c r="K589" s="209"/>
      <c r="L589" s="214"/>
      <c r="M589" s="215"/>
      <c r="N589" s="216"/>
      <c r="O589" s="216"/>
      <c r="P589" s="216"/>
      <c r="Q589" s="216"/>
      <c r="R589" s="216"/>
      <c r="S589" s="216"/>
      <c r="T589" s="217"/>
      <c r="AT589" s="218" t="s">
        <v>229</v>
      </c>
      <c r="AU589" s="218" t="s">
        <v>21</v>
      </c>
      <c r="AV589" s="14" t="s">
        <v>21</v>
      </c>
      <c r="AW589" s="14" t="s">
        <v>42</v>
      </c>
      <c r="AX589" s="14" t="s">
        <v>82</v>
      </c>
      <c r="AY589" s="218" t="s">
        <v>221</v>
      </c>
    </row>
    <row r="590" spans="1:65" s="15" customFormat="1">
      <c r="B590" s="219"/>
      <c r="C590" s="220"/>
      <c r="D590" s="199" t="s">
        <v>229</v>
      </c>
      <c r="E590" s="221" t="s">
        <v>44</v>
      </c>
      <c r="F590" s="222" t="s">
        <v>232</v>
      </c>
      <c r="G590" s="220"/>
      <c r="H590" s="223">
        <v>54.6</v>
      </c>
      <c r="I590" s="224"/>
      <c r="J590" s="220"/>
      <c r="K590" s="220"/>
      <c r="L590" s="225"/>
      <c r="M590" s="226"/>
      <c r="N590" s="227"/>
      <c r="O590" s="227"/>
      <c r="P590" s="227"/>
      <c r="Q590" s="227"/>
      <c r="R590" s="227"/>
      <c r="S590" s="227"/>
      <c r="T590" s="228"/>
      <c r="AT590" s="229" t="s">
        <v>229</v>
      </c>
      <c r="AU590" s="229" t="s">
        <v>21</v>
      </c>
      <c r="AV590" s="15" t="s">
        <v>227</v>
      </c>
      <c r="AW590" s="15" t="s">
        <v>42</v>
      </c>
      <c r="AX590" s="15" t="s">
        <v>89</v>
      </c>
      <c r="AY590" s="229" t="s">
        <v>221</v>
      </c>
    </row>
    <row r="591" spans="1:65" s="2" customFormat="1" ht="14.45" customHeight="1">
      <c r="A591" s="37"/>
      <c r="B591" s="38"/>
      <c r="C591" s="184" t="s">
        <v>682</v>
      </c>
      <c r="D591" s="184" t="s">
        <v>223</v>
      </c>
      <c r="E591" s="185" t="s">
        <v>683</v>
      </c>
      <c r="F591" s="186" t="s">
        <v>684</v>
      </c>
      <c r="G591" s="187" t="s">
        <v>121</v>
      </c>
      <c r="H591" s="188">
        <v>32.5</v>
      </c>
      <c r="I591" s="189"/>
      <c r="J591" s="190">
        <f>ROUND(I591*H591,2)</f>
        <v>0</v>
      </c>
      <c r="K591" s="186" t="s">
        <v>226</v>
      </c>
      <c r="L591" s="42"/>
      <c r="M591" s="191" t="s">
        <v>44</v>
      </c>
      <c r="N591" s="192" t="s">
        <v>53</v>
      </c>
      <c r="O591" s="67"/>
      <c r="P591" s="193">
        <f>O591*H591</f>
        <v>0</v>
      </c>
      <c r="Q591" s="193">
        <v>6.9999999999999994E-5</v>
      </c>
      <c r="R591" s="193">
        <f>Q591*H591</f>
        <v>2.2749999999999997E-3</v>
      </c>
      <c r="S591" s="193">
        <v>0</v>
      </c>
      <c r="T591" s="194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195" t="s">
        <v>227</v>
      </c>
      <c r="AT591" s="195" t="s">
        <v>223</v>
      </c>
      <c r="AU591" s="195" t="s">
        <v>21</v>
      </c>
      <c r="AY591" s="19" t="s">
        <v>221</v>
      </c>
      <c r="BE591" s="196">
        <f>IF(N591="základní",J591,0)</f>
        <v>0</v>
      </c>
      <c r="BF591" s="196">
        <f>IF(N591="snížená",J591,0)</f>
        <v>0</v>
      </c>
      <c r="BG591" s="196">
        <f>IF(N591="zákl. přenesená",J591,0)</f>
        <v>0</v>
      </c>
      <c r="BH591" s="196">
        <f>IF(N591="sníž. přenesená",J591,0)</f>
        <v>0</v>
      </c>
      <c r="BI591" s="196">
        <f>IF(N591="nulová",J591,0)</f>
        <v>0</v>
      </c>
      <c r="BJ591" s="19" t="s">
        <v>89</v>
      </c>
      <c r="BK591" s="196">
        <f>ROUND(I591*H591,2)</f>
        <v>0</v>
      </c>
      <c r="BL591" s="19" t="s">
        <v>227</v>
      </c>
      <c r="BM591" s="195" t="s">
        <v>685</v>
      </c>
    </row>
    <row r="592" spans="1:65" s="13" customFormat="1">
      <c r="B592" s="197"/>
      <c r="C592" s="198"/>
      <c r="D592" s="199" t="s">
        <v>229</v>
      </c>
      <c r="E592" s="200" t="s">
        <v>44</v>
      </c>
      <c r="F592" s="201" t="s">
        <v>631</v>
      </c>
      <c r="G592" s="198"/>
      <c r="H592" s="200" t="s">
        <v>44</v>
      </c>
      <c r="I592" s="202"/>
      <c r="J592" s="198"/>
      <c r="K592" s="198"/>
      <c r="L592" s="203"/>
      <c r="M592" s="204"/>
      <c r="N592" s="205"/>
      <c r="O592" s="205"/>
      <c r="P592" s="205"/>
      <c r="Q592" s="205"/>
      <c r="R592" s="205"/>
      <c r="S592" s="205"/>
      <c r="T592" s="206"/>
      <c r="AT592" s="207" t="s">
        <v>229</v>
      </c>
      <c r="AU592" s="207" t="s">
        <v>21</v>
      </c>
      <c r="AV592" s="13" t="s">
        <v>89</v>
      </c>
      <c r="AW592" s="13" t="s">
        <v>42</v>
      </c>
      <c r="AX592" s="13" t="s">
        <v>82</v>
      </c>
      <c r="AY592" s="207" t="s">
        <v>221</v>
      </c>
    </row>
    <row r="593" spans="1:65" s="13" customFormat="1">
      <c r="B593" s="197"/>
      <c r="C593" s="198"/>
      <c r="D593" s="199" t="s">
        <v>229</v>
      </c>
      <c r="E593" s="200" t="s">
        <v>44</v>
      </c>
      <c r="F593" s="201" t="s">
        <v>686</v>
      </c>
      <c r="G593" s="198"/>
      <c r="H593" s="200" t="s">
        <v>44</v>
      </c>
      <c r="I593" s="202"/>
      <c r="J593" s="198"/>
      <c r="K593" s="198"/>
      <c r="L593" s="203"/>
      <c r="M593" s="204"/>
      <c r="N593" s="205"/>
      <c r="O593" s="205"/>
      <c r="P593" s="205"/>
      <c r="Q593" s="205"/>
      <c r="R593" s="205"/>
      <c r="S593" s="205"/>
      <c r="T593" s="206"/>
      <c r="AT593" s="207" t="s">
        <v>229</v>
      </c>
      <c r="AU593" s="207" t="s">
        <v>21</v>
      </c>
      <c r="AV593" s="13" t="s">
        <v>89</v>
      </c>
      <c r="AW593" s="13" t="s">
        <v>42</v>
      </c>
      <c r="AX593" s="13" t="s">
        <v>82</v>
      </c>
      <c r="AY593" s="207" t="s">
        <v>221</v>
      </c>
    </row>
    <row r="594" spans="1:65" s="14" customFormat="1">
      <c r="B594" s="208"/>
      <c r="C594" s="209"/>
      <c r="D594" s="199" t="s">
        <v>229</v>
      </c>
      <c r="E594" s="210" t="s">
        <v>44</v>
      </c>
      <c r="F594" s="211" t="s">
        <v>676</v>
      </c>
      <c r="G594" s="209"/>
      <c r="H594" s="212">
        <v>32.5</v>
      </c>
      <c r="I594" s="213"/>
      <c r="J594" s="209"/>
      <c r="K594" s="209"/>
      <c r="L594" s="214"/>
      <c r="M594" s="215"/>
      <c r="N594" s="216"/>
      <c r="O594" s="216"/>
      <c r="P594" s="216"/>
      <c r="Q594" s="216"/>
      <c r="R594" s="216"/>
      <c r="S594" s="216"/>
      <c r="T594" s="217"/>
      <c r="AT594" s="218" t="s">
        <v>229</v>
      </c>
      <c r="AU594" s="218" t="s">
        <v>21</v>
      </c>
      <c r="AV594" s="14" t="s">
        <v>21</v>
      </c>
      <c r="AW594" s="14" t="s">
        <v>42</v>
      </c>
      <c r="AX594" s="14" t="s">
        <v>82</v>
      </c>
      <c r="AY594" s="218" t="s">
        <v>221</v>
      </c>
    </row>
    <row r="595" spans="1:65" s="15" customFormat="1">
      <c r="B595" s="219"/>
      <c r="C595" s="220"/>
      <c r="D595" s="199" t="s">
        <v>229</v>
      </c>
      <c r="E595" s="221" t="s">
        <v>44</v>
      </c>
      <c r="F595" s="222" t="s">
        <v>232</v>
      </c>
      <c r="G595" s="220"/>
      <c r="H595" s="223">
        <v>32.5</v>
      </c>
      <c r="I595" s="224"/>
      <c r="J595" s="220"/>
      <c r="K595" s="220"/>
      <c r="L595" s="225"/>
      <c r="M595" s="226"/>
      <c r="N595" s="227"/>
      <c r="O595" s="227"/>
      <c r="P595" s="227"/>
      <c r="Q595" s="227"/>
      <c r="R595" s="227"/>
      <c r="S595" s="227"/>
      <c r="T595" s="228"/>
      <c r="AT595" s="229" t="s">
        <v>229</v>
      </c>
      <c r="AU595" s="229" t="s">
        <v>21</v>
      </c>
      <c r="AV595" s="15" t="s">
        <v>227</v>
      </c>
      <c r="AW595" s="15" t="s">
        <v>42</v>
      </c>
      <c r="AX595" s="15" t="s">
        <v>89</v>
      </c>
      <c r="AY595" s="229" t="s">
        <v>221</v>
      </c>
    </row>
    <row r="596" spans="1:65" s="2" customFormat="1" ht="14.45" customHeight="1">
      <c r="A596" s="37"/>
      <c r="B596" s="38"/>
      <c r="C596" s="184" t="s">
        <v>687</v>
      </c>
      <c r="D596" s="184" t="s">
        <v>223</v>
      </c>
      <c r="E596" s="185" t="s">
        <v>688</v>
      </c>
      <c r="F596" s="186" t="s">
        <v>689</v>
      </c>
      <c r="G596" s="187" t="s">
        <v>133</v>
      </c>
      <c r="H596" s="188">
        <v>54.6</v>
      </c>
      <c r="I596" s="189"/>
      <c r="J596" s="190">
        <f>ROUND(I596*H596,2)</f>
        <v>0</v>
      </c>
      <c r="K596" s="186" t="s">
        <v>226</v>
      </c>
      <c r="L596" s="42"/>
      <c r="M596" s="191" t="s">
        <v>44</v>
      </c>
      <c r="N596" s="192" t="s">
        <v>53</v>
      </c>
      <c r="O596" s="67"/>
      <c r="P596" s="193">
        <f>O596*H596</f>
        <v>0</v>
      </c>
      <c r="Q596" s="193">
        <v>1.6000000000000001E-3</v>
      </c>
      <c r="R596" s="193">
        <f>Q596*H596</f>
        <v>8.7360000000000007E-2</v>
      </c>
      <c r="S596" s="193">
        <v>0</v>
      </c>
      <c r="T596" s="194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195" t="s">
        <v>227</v>
      </c>
      <c r="AT596" s="195" t="s">
        <v>223</v>
      </c>
      <c r="AU596" s="195" t="s">
        <v>21</v>
      </c>
      <c r="AY596" s="19" t="s">
        <v>221</v>
      </c>
      <c r="BE596" s="196">
        <f>IF(N596="základní",J596,0)</f>
        <v>0</v>
      </c>
      <c r="BF596" s="196">
        <f>IF(N596="snížená",J596,0)</f>
        <v>0</v>
      </c>
      <c r="BG596" s="196">
        <f>IF(N596="zákl. přenesená",J596,0)</f>
        <v>0</v>
      </c>
      <c r="BH596" s="196">
        <f>IF(N596="sníž. přenesená",J596,0)</f>
        <v>0</v>
      </c>
      <c r="BI596" s="196">
        <f>IF(N596="nulová",J596,0)</f>
        <v>0</v>
      </c>
      <c r="BJ596" s="19" t="s">
        <v>89</v>
      </c>
      <c r="BK596" s="196">
        <f>ROUND(I596*H596,2)</f>
        <v>0</v>
      </c>
      <c r="BL596" s="19" t="s">
        <v>227</v>
      </c>
      <c r="BM596" s="195" t="s">
        <v>690</v>
      </c>
    </row>
    <row r="597" spans="1:65" s="13" customFormat="1">
      <c r="B597" s="197"/>
      <c r="C597" s="198"/>
      <c r="D597" s="199" t="s">
        <v>229</v>
      </c>
      <c r="E597" s="200" t="s">
        <v>44</v>
      </c>
      <c r="F597" s="201" t="s">
        <v>631</v>
      </c>
      <c r="G597" s="198"/>
      <c r="H597" s="200" t="s">
        <v>44</v>
      </c>
      <c r="I597" s="202"/>
      <c r="J597" s="198"/>
      <c r="K597" s="198"/>
      <c r="L597" s="203"/>
      <c r="M597" s="204"/>
      <c r="N597" s="205"/>
      <c r="O597" s="205"/>
      <c r="P597" s="205"/>
      <c r="Q597" s="205"/>
      <c r="R597" s="205"/>
      <c r="S597" s="205"/>
      <c r="T597" s="206"/>
      <c r="AT597" s="207" t="s">
        <v>229</v>
      </c>
      <c r="AU597" s="207" t="s">
        <v>21</v>
      </c>
      <c r="AV597" s="13" t="s">
        <v>89</v>
      </c>
      <c r="AW597" s="13" t="s">
        <v>42</v>
      </c>
      <c r="AX597" s="13" t="s">
        <v>82</v>
      </c>
      <c r="AY597" s="207" t="s">
        <v>221</v>
      </c>
    </row>
    <row r="598" spans="1:65" s="13" customFormat="1">
      <c r="B598" s="197"/>
      <c r="C598" s="198"/>
      <c r="D598" s="199" t="s">
        <v>229</v>
      </c>
      <c r="E598" s="200" t="s">
        <v>44</v>
      </c>
      <c r="F598" s="201" t="s">
        <v>686</v>
      </c>
      <c r="G598" s="198"/>
      <c r="H598" s="200" t="s">
        <v>44</v>
      </c>
      <c r="I598" s="202"/>
      <c r="J598" s="198"/>
      <c r="K598" s="198"/>
      <c r="L598" s="203"/>
      <c r="M598" s="204"/>
      <c r="N598" s="205"/>
      <c r="O598" s="205"/>
      <c r="P598" s="205"/>
      <c r="Q598" s="205"/>
      <c r="R598" s="205"/>
      <c r="S598" s="205"/>
      <c r="T598" s="206"/>
      <c r="AT598" s="207" t="s">
        <v>229</v>
      </c>
      <c r="AU598" s="207" t="s">
        <v>21</v>
      </c>
      <c r="AV598" s="13" t="s">
        <v>89</v>
      </c>
      <c r="AW598" s="13" t="s">
        <v>42</v>
      </c>
      <c r="AX598" s="13" t="s">
        <v>82</v>
      </c>
      <c r="AY598" s="207" t="s">
        <v>221</v>
      </c>
    </row>
    <row r="599" spans="1:65" s="14" customFormat="1">
      <c r="B599" s="208"/>
      <c r="C599" s="209"/>
      <c r="D599" s="199" t="s">
        <v>229</v>
      </c>
      <c r="E599" s="210" t="s">
        <v>44</v>
      </c>
      <c r="F599" s="211" t="s">
        <v>681</v>
      </c>
      <c r="G599" s="209"/>
      <c r="H599" s="212">
        <v>54.6</v>
      </c>
      <c r="I599" s="213"/>
      <c r="J599" s="209"/>
      <c r="K599" s="209"/>
      <c r="L599" s="214"/>
      <c r="M599" s="215"/>
      <c r="N599" s="216"/>
      <c r="O599" s="216"/>
      <c r="P599" s="216"/>
      <c r="Q599" s="216"/>
      <c r="R599" s="216"/>
      <c r="S599" s="216"/>
      <c r="T599" s="217"/>
      <c r="AT599" s="218" t="s">
        <v>229</v>
      </c>
      <c r="AU599" s="218" t="s">
        <v>21</v>
      </c>
      <c r="AV599" s="14" t="s">
        <v>21</v>
      </c>
      <c r="AW599" s="14" t="s">
        <v>42</v>
      </c>
      <c r="AX599" s="14" t="s">
        <v>82</v>
      </c>
      <c r="AY599" s="218" t="s">
        <v>221</v>
      </c>
    </row>
    <row r="600" spans="1:65" s="15" customFormat="1">
      <c r="B600" s="219"/>
      <c r="C600" s="220"/>
      <c r="D600" s="199" t="s">
        <v>229</v>
      </c>
      <c r="E600" s="221" t="s">
        <v>44</v>
      </c>
      <c r="F600" s="222" t="s">
        <v>232</v>
      </c>
      <c r="G600" s="220"/>
      <c r="H600" s="223">
        <v>54.6</v>
      </c>
      <c r="I600" s="224"/>
      <c r="J600" s="220"/>
      <c r="K600" s="220"/>
      <c r="L600" s="225"/>
      <c r="M600" s="226"/>
      <c r="N600" s="227"/>
      <c r="O600" s="227"/>
      <c r="P600" s="227"/>
      <c r="Q600" s="227"/>
      <c r="R600" s="227"/>
      <c r="S600" s="227"/>
      <c r="T600" s="228"/>
      <c r="AT600" s="229" t="s">
        <v>229</v>
      </c>
      <c r="AU600" s="229" t="s">
        <v>21</v>
      </c>
      <c r="AV600" s="15" t="s">
        <v>227</v>
      </c>
      <c r="AW600" s="15" t="s">
        <v>42</v>
      </c>
      <c r="AX600" s="15" t="s">
        <v>89</v>
      </c>
      <c r="AY600" s="229" t="s">
        <v>221</v>
      </c>
    </row>
    <row r="601" spans="1:65" s="2" customFormat="1" ht="37.9" customHeight="1">
      <c r="A601" s="37"/>
      <c r="B601" s="38"/>
      <c r="C601" s="184" t="s">
        <v>691</v>
      </c>
      <c r="D601" s="184" t="s">
        <v>223</v>
      </c>
      <c r="E601" s="185" t="s">
        <v>692</v>
      </c>
      <c r="F601" s="186" t="s">
        <v>693</v>
      </c>
      <c r="G601" s="187" t="s">
        <v>121</v>
      </c>
      <c r="H601" s="188">
        <v>7.9</v>
      </c>
      <c r="I601" s="189"/>
      <c r="J601" s="190">
        <f>ROUND(I601*H601,2)</f>
        <v>0</v>
      </c>
      <c r="K601" s="186" t="s">
        <v>226</v>
      </c>
      <c r="L601" s="42"/>
      <c r="M601" s="191" t="s">
        <v>44</v>
      </c>
      <c r="N601" s="192" t="s">
        <v>53</v>
      </c>
      <c r="O601" s="67"/>
      <c r="P601" s="193">
        <f>O601*H601</f>
        <v>0</v>
      </c>
      <c r="Q601" s="193">
        <v>0.14215</v>
      </c>
      <c r="R601" s="193">
        <f>Q601*H601</f>
        <v>1.1229850000000001</v>
      </c>
      <c r="S601" s="193">
        <v>0</v>
      </c>
      <c r="T601" s="194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195" t="s">
        <v>227</v>
      </c>
      <c r="AT601" s="195" t="s">
        <v>223</v>
      </c>
      <c r="AU601" s="195" t="s">
        <v>21</v>
      </c>
      <c r="AY601" s="19" t="s">
        <v>221</v>
      </c>
      <c r="BE601" s="196">
        <f>IF(N601="základní",J601,0)</f>
        <v>0</v>
      </c>
      <c r="BF601" s="196">
        <f>IF(N601="snížená",J601,0)</f>
        <v>0</v>
      </c>
      <c r="BG601" s="196">
        <f>IF(N601="zákl. přenesená",J601,0)</f>
        <v>0</v>
      </c>
      <c r="BH601" s="196">
        <f>IF(N601="sníž. přenesená",J601,0)</f>
        <v>0</v>
      </c>
      <c r="BI601" s="196">
        <f>IF(N601="nulová",J601,0)</f>
        <v>0</v>
      </c>
      <c r="BJ601" s="19" t="s">
        <v>89</v>
      </c>
      <c r="BK601" s="196">
        <f>ROUND(I601*H601,2)</f>
        <v>0</v>
      </c>
      <c r="BL601" s="19" t="s">
        <v>227</v>
      </c>
      <c r="BM601" s="195" t="s">
        <v>694</v>
      </c>
    </row>
    <row r="602" spans="1:65" s="13" customFormat="1">
      <c r="B602" s="197"/>
      <c r="C602" s="198"/>
      <c r="D602" s="199" t="s">
        <v>229</v>
      </c>
      <c r="E602" s="200" t="s">
        <v>44</v>
      </c>
      <c r="F602" s="201" t="s">
        <v>230</v>
      </c>
      <c r="G602" s="198"/>
      <c r="H602" s="200" t="s">
        <v>44</v>
      </c>
      <c r="I602" s="202"/>
      <c r="J602" s="198"/>
      <c r="K602" s="198"/>
      <c r="L602" s="203"/>
      <c r="M602" s="204"/>
      <c r="N602" s="205"/>
      <c r="O602" s="205"/>
      <c r="P602" s="205"/>
      <c r="Q602" s="205"/>
      <c r="R602" s="205"/>
      <c r="S602" s="205"/>
      <c r="T602" s="206"/>
      <c r="AT602" s="207" t="s">
        <v>229</v>
      </c>
      <c r="AU602" s="207" t="s">
        <v>21</v>
      </c>
      <c r="AV602" s="13" t="s">
        <v>89</v>
      </c>
      <c r="AW602" s="13" t="s">
        <v>42</v>
      </c>
      <c r="AX602" s="13" t="s">
        <v>82</v>
      </c>
      <c r="AY602" s="207" t="s">
        <v>221</v>
      </c>
    </row>
    <row r="603" spans="1:65" s="13" customFormat="1">
      <c r="B603" s="197"/>
      <c r="C603" s="198"/>
      <c r="D603" s="199" t="s">
        <v>229</v>
      </c>
      <c r="E603" s="200" t="s">
        <v>44</v>
      </c>
      <c r="F603" s="201" t="s">
        <v>319</v>
      </c>
      <c r="G603" s="198"/>
      <c r="H603" s="200" t="s">
        <v>44</v>
      </c>
      <c r="I603" s="202"/>
      <c r="J603" s="198"/>
      <c r="K603" s="198"/>
      <c r="L603" s="203"/>
      <c r="M603" s="204"/>
      <c r="N603" s="205"/>
      <c r="O603" s="205"/>
      <c r="P603" s="205"/>
      <c r="Q603" s="205"/>
      <c r="R603" s="205"/>
      <c r="S603" s="205"/>
      <c r="T603" s="206"/>
      <c r="AT603" s="207" t="s">
        <v>229</v>
      </c>
      <c r="AU603" s="207" t="s">
        <v>21</v>
      </c>
      <c r="AV603" s="13" t="s">
        <v>89</v>
      </c>
      <c r="AW603" s="13" t="s">
        <v>42</v>
      </c>
      <c r="AX603" s="13" t="s">
        <v>82</v>
      </c>
      <c r="AY603" s="207" t="s">
        <v>221</v>
      </c>
    </row>
    <row r="604" spans="1:65" s="14" customFormat="1">
      <c r="B604" s="208"/>
      <c r="C604" s="209"/>
      <c r="D604" s="199" t="s">
        <v>229</v>
      </c>
      <c r="E604" s="210" t="s">
        <v>44</v>
      </c>
      <c r="F604" s="211" t="s">
        <v>695</v>
      </c>
      <c r="G604" s="209"/>
      <c r="H604" s="212">
        <v>7.9</v>
      </c>
      <c r="I604" s="213"/>
      <c r="J604" s="209"/>
      <c r="K604" s="209"/>
      <c r="L604" s="214"/>
      <c r="M604" s="215"/>
      <c r="N604" s="216"/>
      <c r="O604" s="216"/>
      <c r="P604" s="216"/>
      <c r="Q604" s="216"/>
      <c r="R604" s="216"/>
      <c r="S604" s="216"/>
      <c r="T604" s="217"/>
      <c r="AT604" s="218" t="s">
        <v>229</v>
      </c>
      <c r="AU604" s="218" t="s">
        <v>21</v>
      </c>
      <c r="AV604" s="14" t="s">
        <v>21</v>
      </c>
      <c r="AW604" s="14" t="s">
        <v>42</v>
      </c>
      <c r="AX604" s="14" t="s">
        <v>82</v>
      </c>
      <c r="AY604" s="218" t="s">
        <v>221</v>
      </c>
    </row>
    <row r="605" spans="1:65" s="16" customFormat="1">
      <c r="B605" s="230"/>
      <c r="C605" s="231"/>
      <c r="D605" s="199" t="s">
        <v>229</v>
      </c>
      <c r="E605" s="232" t="s">
        <v>44</v>
      </c>
      <c r="F605" s="233" t="s">
        <v>516</v>
      </c>
      <c r="G605" s="231"/>
      <c r="H605" s="234">
        <v>7.9</v>
      </c>
      <c r="I605" s="235"/>
      <c r="J605" s="231"/>
      <c r="K605" s="231"/>
      <c r="L605" s="236"/>
      <c r="M605" s="237"/>
      <c r="N605" s="238"/>
      <c r="O605" s="238"/>
      <c r="P605" s="238"/>
      <c r="Q605" s="238"/>
      <c r="R605" s="238"/>
      <c r="S605" s="238"/>
      <c r="T605" s="239"/>
      <c r="AT605" s="240" t="s">
        <v>229</v>
      </c>
      <c r="AU605" s="240" t="s">
        <v>21</v>
      </c>
      <c r="AV605" s="16" t="s">
        <v>123</v>
      </c>
      <c r="AW605" s="16" t="s">
        <v>42</v>
      </c>
      <c r="AX605" s="16" t="s">
        <v>82</v>
      </c>
      <c r="AY605" s="240" t="s">
        <v>221</v>
      </c>
    </row>
    <row r="606" spans="1:65" s="15" customFormat="1">
      <c r="B606" s="219"/>
      <c r="C606" s="220"/>
      <c r="D606" s="199" t="s">
        <v>229</v>
      </c>
      <c r="E606" s="221" t="s">
        <v>44</v>
      </c>
      <c r="F606" s="222" t="s">
        <v>232</v>
      </c>
      <c r="G606" s="220"/>
      <c r="H606" s="223">
        <v>7.9</v>
      </c>
      <c r="I606" s="224"/>
      <c r="J606" s="220"/>
      <c r="K606" s="220"/>
      <c r="L606" s="225"/>
      <c r="M606" s="226"/>
      <c r="N606" s="227"/>
      <c r="O606" s="227"/>
      <c r="P606" s="227"/>
      <c r="Q606" s="227"/>
      <c r="R606" s="227"/>
      <c r="S606" s="227"/>
      <c r="T606" s="228"/>
      <c r="AT606" s="229" t="s">
        <v>229</v>
      </c>
      <c r="AU606" s="229" t="s">
        <v>21</v>
      </c>
      <c r="AV606" s="15" t="s">
        <v>227</v>
      </c>
      <c r="AW606" s="15" t="s">
        <v>42</v>
      </c>
      <c r="AX606" s="15" t="s">
        <v>89</v>
      </c>
      <c r="AY606" s="229" t="s">
        <v>221</v>
      </c>
    </row>
    <row r="607" spans="1:65" s="2" customFormat="1" ht="14.45" customHeight="1">
      <c r="A607" s="37"/>
      <c r="B607" s="38"/>
      <c r="C607" s="245" t="s">
        <v>696</v>
      </c>
      <c r="D607" s="245" t="s">
        <v>447</v>
      </c>
      <c r="E607" s="246" t="s">
        <v>697</v>
      </c>
      <c r="F607" s="247" t="s">
        <v>698</v>
      </c>
      <c r="G607" s="248" t="s">
        <v>133</v>
      </c>
      <c r="H607" s="249">
        <v>4.069</v>
      </c>
      <c r="I607" s="250"/>
      <c r="J607" s="251">
        <f>ROUND(I607*H607,2)</f>
        <v>0</v>
      </c>
      <c r="K607" s="247" t="s">
        <v>529</v>
      </c>
      <c r="L607" s="252"/>
      <c r="M607" s="253" t="s">
        <v>44</v>
      </c>
      <c r="N607" s="254" t="s">
        <v>53</v>
      </c>
      <c r="O607" s="67"/>
      <c r="P607" s="193">
        <f>O607*H607</f>
        <v>0</v>
      </c>
      <c r="Q607" s="193">
        <v>1.4200000000000001E-2</v>
      </c>
      <c r="R607" s="193">
        <f>Q607*H607</f>
        <v>5.7779799999999999E-2</v>
      </c>
      <c r="S607" s="193">
        <v>0</v>
      </c>
      <c r="T607" s="194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195" t="s">
        <v>267</v>
      </c>
      <c r="AT607" s="195" t="s">
        <v>447</v>
      </c>
      <c r="AU607" s="195" t="s">
        <v>21</v>
      </c>
      <c r="AY607" s="19" t="s">
        <v>221</v>
      </c>
      <c r="BE607" s="196">
        <f>IF(N607="základní",J607,0)</f>
        <v>0</v>
      </c>
      <c r="BF607" s="196">
        <f>IF(N607="snížená",J607,0)</f>
        <v>0</v>
      </c>
      <c r="BG607" s="196">
        <f>IF(N607="zákl. přenesená",J607,0)</f>
        <v>0</v>
      </c>
      <c r="BH607" s="196">
        <f>IF(N607="sníž. přenesená",J607,0)</f>
        <v>0</v>
      </c>
      <c r="BI607" s="196">
        <f>IF(N607="nulová",J607,0)</f>
        <v>0</v>
      </c>
      <c r="BJ607" s="19" t="s">
        <v>89</v>
      </c>
      <c r="BK607" s="196">
        <f>ROUND(I607*H607,2)</f>
        <v>0</v>
      </c>
      <c r="BL607" s="19" t="s">
        <v>227</v>
      </c>
      <c r="BM607" s="195" t="s">
        <v>699</v>
      </c>
    </row>
    <row r="608" spans="1:65" s="14" customFormat="1">
      <c r="B608" s="208"/>
      <c r="C608" s="209"/>
      <c r="D608" s="199" t="s">
        <v>229</v>
      </c>
      <c r="E608" s="210" t="s">
        <v>44</v>
      </c>
      <c r="F608" s="211" t="s">
        <v>161</v>
      </c>
      <c r="G608" s="209"/>
      <c r="H608" s="212">
        <v>3.95</v>
      </c>
      <c r="I608" s="213"/>
      <c r="J608" s="209"/>
      <c r="K608" s="209"/>
      <c r="L608" s="214"/>
      <c r="M608" s="215"/>
      <c r="N608" s="216"/>
      <c r="O608" s="216"/>
      <c r="P608" s="216"/>
      <c r="Q608" s="216"/>
      <c r="R608" s="216"/>
      <c r="S608" s="216"/>
      <c r="T608" s="217"/>
      <c r="AT608" s="218" t="s">
        <v>229</v>
      </c>
      <c r="AU608" s="218" t="s">
        <v>21</v>
      </c>
      <c r="AV608" s="14" t="s">
        <v>21</v>
      </c>
      <c r="AW608" s="14" t="s">
        <v>42</v>
      </c>
      <c r="AX608" s="14" t="s">
        <v>89</v>
      </c>
      <c r="AY608" s="218" t="s">
        <v>221</v>
      </c>
    </row>
    <row r="609" spans="1:65" s="14" customFormat="1">
      <c r="B609" s="208"/>
      <c r="C609" s="209"/>
      <c r="D609" s="199" t="s">
        <v>229</v>
      </c>
      <c r="E609" s="209"/>
      <c r="F609" s="211" t="s">
        <v>700</v>
      </c>
      <c r="G609" s="209"/>
      <c r="H609" s="212">
        <v>4.069</v>
      </c>
      <c r="I609" s="213"/>
      <c r="J609" s="209"/>
      <c r="K609" s="209"/>
      <c r="L609" s="214"/>
      <c r="M609" s="215"/>
      <c r="N609" s="216"/>
      <c r="O609" s="216"/>
      <c r="P609" s="216"/>
      <c r="Q609" s="216"/>
      <c r="R609" s="216"/>
      <c r="S609" s="216"/>
      <c r="T609" s="217"/>
      <c r="AT609" s="218" t="s">
        <v>229</v>
      </c>
      <c r="AU609" s="218" t="s">
        <v>21</v>
      </c>
      <c r="AV609" s="14" t="s">
        <v>21</v>
      </c>
      <c r="AW609" s="14" t="s">
        <v>4</v>
      </c>
      <c r="AX609" s="14" t="s">
        <v>89</v>
      </c>
      <c r="AY609" s="218" t="s">
        <v>221</v>
      </c>
    </row>
    <row r="610" spans="1:65" s="2" customFormat="1" ht="24.2" customHeight="1">
      <c r="A610" s="37"/>
      <c r="B610" s="38"/>
      <c r="C610" s="184" t="s">
        <v>701</v>
      </c>
      <c r="D610" s="184" t="s">
        <v>223</v>
      </c>
      <c r="E610" s="185" t="s">
        <v>702</v>
      </c>
      <c r="F610" s="186" t="s">
        <v>703</v>
      </c>
      <c r="G610" s="187" t="s">
        <v>121</v>
      </c>
      <c r="H610" s="188">
        <v>32.5</v>
      </c>
      <c r="I610" s="189"/>
      <c r="J610" s="190">
        <f>ROUND(I610*H610,2)</f>
        <v>0</v>
      </c>
      <c r="K610" s="186" t="s">
        <v>226</v>
      </c>
      <c r="L610" s="42"/>
      <c r="M610" s="191" t="s">
        <v>44</v>
      </c>
      <c r="N610" s="192" t="s">
        <v>53</v>
      </c>
      <c r="O610" s="67"/>
      <c r="P610" s="193">
        <f>O610*H610</f>
        <v>0</v>
      </c>
      <c r="Q610" s="193">
        <v>0</v>
      </c>
      <c r="R610" s="193">
        <f>Q610*H610</f>
        <v>0</v>
      </c>
      <c r="S610" s="193">
        <v>0</v>
      </c>
      <c r="T610" s="194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195" t="s">
        <v>227</v>
      </c>
      <c r="AT610" s="195" t="s">
        <v>223</v>
      </c>
      <c r="AU610" s="195" t="s">
        <v>21</v>
      </c>
      <c r="AY610" s="19" t="s">
        <v>221</v>
      </c>
      <c r="BE610" s="196">
        <f>IF(N610="základní",J610,0)</f>
        <v>0</v>
      </c>
      <c r="BF610" s="196">
        <f>IF(N610="snížená",J610,0)</f>
        <v>0</v>
      </c>
      <c r="BG610" s="196">
        <f>IF(N610="zákl. přenesená",J610,0)</f>
        <v>0</v>
      </c>
      <c r="BH610" s="196">
        <f>IF(N610="sníž. přenesená",J610,0)</f>
        <v>0</v>
      </c>
      <c r="BI610" s="196">
        <f>IF(N610="nulová",J610,0)</f>
        <v>0</v>
      </c>
      <c r="BJ610" s="19" t="s">
        <v>89</v>
      </c>
      <c r="BK610" s="196">
        <f>ROUND(I610*H610,2)</f>
        <v>0</v>
      </c>
      <c r="BL610" s="19" t="s">
        <v>227</v>
      </c>
      <c r="BM610" s="195" t="s">
        <v>704</v>
      </c>
    </row>
    <row r="611" spans="1:65" s="13" customFormat="1">
      <c r="B611" s="197"/>
      <c r="C611" s="198"/>
      <c r="D611" s="199" t="s">
        <v>229</v>
      </c>
      <c r="E611" s="200" t="s">
        <v>44</v>
      </c>
      <c r="F611" s="201" t="s">
        <v>631</v>
      </c>
      <c r="G611" s="198"/>
      <c r="H611" s="200" t="s">
        <v>44</v>
      </c>
      <c r="I611" s="202"/>
      <c r="J611" s="198"/>
      <c r="K611" s="198"/>
      <c r="L611" s="203"/>
      <c r="M611" s="204"/>
      <c r="N611" s="205"/>
      <c r="O611" s="205"/>
      <c r="P611" s="205"/>
      <c r="Q611" s="205"/>
      <c r="R611" s="205"/>
      <c r="S611" s="205"/>
      <c r="T611" s="206"/>
      <c r="AT611" s="207" t="s">
        <v>229</v>
      </c>
      <c r="AU611" s="207" t="s">
        <v>21</v>
      </c>
      <c r="AV611" s="13" t="s">
        <v>89</v>
      </c>
      <c r="AW611" s="13" t="s">
        <v>42</v>
      </c>
      <c r="AX611" s="13" t="s">
        <v>82</v>
      </c>
      <c r="AY611" s="207" t="s">
        <v>221</v>
      </c>
    </row>
    <row r="612" spans="1:65" s="13" customFormat="1">
      <c r="B612" s="197"/>
      <c r="C612" s="198"/>
      <c r="D612" s="199" t="s">
        <v>229</v>
      </c>
      <c r="E612" s="200" t="s">
        <v>44</v>
      </c>
      <c r="F612" s="201" t="s">
        <v>705</v>
      </c>
      <c r="G612" s="198"/>
      <c r="H612" s="200" t="s">
        <v>44</v>
      </c>
      <c r="I612" s="202"/>
      <c r="J612" s="198"/>
      <c r="K612" s="198"/>
      <c r="L612" s="203"/>
      <c r="M612" s="204"/>
      <c r="N612" s="205"/>
      <c r="O612" s="205"/>
      <c r="P612" s="205"/>
      <c r="Q612" s="205"/>
      <c r="R612" s="205"/>
      <c r="S612" s="205"/>
      <c r="T612" s="206"/>
      <c r="AT612" s="207" t="s">
        <v>229</v>
      </c>
      <c r="AU612" s="207" t="s">
        <v>21</v>
      </c>
      <c r="AV612" s="13" t="s">
        <v>89</v>
      </c>
      <c r="AW612" s="13" t="s">
        <v>42</v>
      </c>
      <c r="AX612" s="13" t="s">
        <v>82</v>
      </c>
      <c r="AY612" s="207" t="s">
        <v>221</v>
      </c>
    </row>
    <row r="613" spans="1:65" s="14" customFormat="1">
      <c r="B613" s="208"/>
      <c r="C613" s="209"/>
      <c r="D613" s="199" t="s">
        <v>229</v>
      </c>
      <c r="E613" s="210" t="s">
        <v>44</v>
      </c>
      <c r="F613" s="211" t="s">
        <v>676</v>
      </c>
      <c r="G613" s="209"/>
      <c r="H613" s="212">
        <v>32.5</v>
      </c>
      <c r="I613" s="213"/>
      <c r="J613" s="209"/>
      <c r="K613" s="209"/>
      <c r="L613" s="214"/>
      <c r="M613" s="215"/>
      <c r="N613" s="216"/>
      <c r="O613" s="216"/>
      <c r="P613" s="216"/>
      <c r="Q613" s="216"/>
      <c r="R613" s="216"/>
      <c r="S613" s="216"/>
      <c r="T613" s="217"/>
      <c r="AT613" s="218" t="s">
        <v>229</v>
      </c>
      <c r="AU613" s="218" t="s">
        <v>21</v>
      </c>
      <c r="AV613" s="14" t="s">
        <v>21</v>
      </c>
      <c r="AW613" s="14" t="s">
        <v>42</v>
      </c>
      <c r="AX613" s="14" t="s">
        <v>82</v>
      </c>
      <c r="AY613" s="218" t="s">
        <v>221</v>
      </c>
    </row>
    <row r="614" spans="1:65" s="15" customFormat="1">
      <c r="B614" s="219"/>
      <c r="C614" s="220"/>
      <c r="D614" s="199" t="s">
        <v>229</v>
      </c>
      <c r="E614" s="221" t="s">
        <v>44</v>
      </c>
      <c r="F614" s="222" t="s">
        <v>232</v>
      </c>
      <c r="G614" s="220"/>
      <c r="H614" s="223">
        <v>32.5</v>
      </c>
      <c r="I614" s="224"/>
      <c r="J614" s="220"/>
      <c r="K614" s="220"/>
      <c r="L614" s="225"/>
      <c r="M614" s="226"/>
      <c r="N614" s="227"/>
      <c r="O614" s="227"/>
      <c r="P614" s="227"/>
      <c r="Q614" s="227"/>
      <c r="R614" s="227"/>
      <c r="S614" s="227"/>
      <c r="T614" s="228"/>
      <c r="AT614" s="229" t="s">
        <v>229</v>
      </c>
      <c r="AU614" s="229" t="s">
        <v>21</v>
      </c>
      <c r="AV614" s="15" t="s">
        <v>227</v>
      </c>
      <c r="AW614" s="15" t="s">
        <v>42</v>
      </c>
      <c r="AX614" s="15" t="s">
        <v>89</v>
      </c>
      <c r="AY614" s="229" t="s">
        <v>221</v>
      </c>
    </row>
    <row r="615" spans="1:65" s="2" customFormat="1" ht="24.2" customHeight="1">
      <c r="A615" s="37"/>
      <c r="B615" s="38"/>
      <c r="C615" s="184" t="s">
        <v>706</v>
      </c>
      <c r="D615" s="184" t="s">
        <v>223</v>
      </c>
      <c r="E615" s="185" t="s">
        <v>707</v>
      </c>
      <c r="F615" s="186" t="s">
        <v>708</v>
      </c>
      <c r="G615" s="187" t="s">
        <v>133</v>
      </c>
      <c r="H615" s="188">
        <v>54.6</v>
      </c>
      <c r="I615" s="189"/>
      <c r="J615" s="190">
        <f>ROUND(I615*H615,2)</f>
        <v>0</v>
      </c>
      <c r="K615" s="186" t="s">
        <v>226</v>
      </c>
      <c r="L615" s="42"/>
      <c r="M615" s="191" t="s">
        <v>44</v>
      </c>
      <c r="N615" s="192" t="s">
        <v>53</v>
      </c>
      <c r="O615" s="67"/>
      <c r="P615" s="193">
        <f>O615*H615</f>
        <v>0</v>
      </c>
      <c r="Q615" s="193">
        <v>1.0000000000000001E-5</v>
      </c>
      <c r="R615" s="193">
        <f>Q615*H615</f>
        <v>5.4600000000000004E-4</v>
      </c>
      <c r="S615" s="193">
        <v>0</v>
      </c>
      <c r="T615" s="194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95" t="s">
        <v>227</v>
      </c>
      <c r="AT615" s="195" t="s">
        <v>223</v>
      </c>
      <c r="AU615" s="195" t="s">
        <v>21</v>
      </c>
      <c r="AY615" s="19" t="s">
        <v>221</v>
      </c>
      <c r="BE615" s="196">
        <f>IF(N615="základní",J615,0)</f>
        <v>0</v>
      </c>
      <c r="BF615" s="196">
        <f>IF(N615="snížená",J615,0)</f>
        <v>0</v>
      </c>
      <c r="BG615" s="196">
        <f>IF(N615="zákl. přenesená",J615,0)</f>
        <v>0</v>
      </c>
      <c r="BH615" s="196">
        <f>IF(N615="sníž. přenesená",J615,0)</f>
        <v>0</v>
      </c>
      <c r="BI615" s="196">
        <f>IF(N615="nulová",J615,0)</f>
        <v>0</v>
      </c>
      <c r="BJ615" s="19" t="s">
        <v>89</v>
      </c>
      <c r="BK615" s="196">
        <f>ROUND(I615*H615,2)</f>
        <v>0</v>
      </c>
      <c r="BL615" s="19" t="s">
        <v>227</v>
      </c>
      <c r="BM615" s="195" t="s">
        <v>709</v>
      </c>
    </row>
    <row r="616" spans="1:65" s="13" customFormat="1">
      <c r="B616" s="197"/>
      <c r="C616" s="198"/>
      <c r="D616" s="199" t="s">
        <v>229</v>
      </c>
      <c r="E616" s="200" t="s">
        <v>44</v>
      </c>
      <c r="F616" s="201" t="s">
        <v>631</v>
      </c>
      <c r="G616" s="198"/>
      <c r="H616" s="200" t="s">
        <v>44</v>
      </c>
      <c r="I616" s="202"/>
      <c r="J616" s="198"/>
      <c r="K616" s="198"/>
      <c r="L616" s="203"/>
      <c r="M616" s="204"/>
      <c r="N616" s="205"/>
      <c r="O616" s="205"/>
      <c r="P616" s="205"/>
      <c r="Q616" s="205"/>
      <c r="R616" s="205"/>
      <c r="S616" s="205"/>
      <c r="T616" s="206"/>
      <c r="AT616" s="207" t="s">
        <v>229</v>
      </c>
      <c r="AU616" s="207" t="s">
        <v>21</v>
      </c>
      <c r="AV616" s="13" t="s">
        <v>89</v>
      </c>
      <c r="AW616" s="13" t="s">
        <v>42</v>
      </c>
      <c r="AX616" s="13" t="s">
        <v>82</v>
      </c>
      <c r="AY616" s="207" t="s">
        <v>221</v>
      </c>
    </row>
    <row r="617" spans="1:65" s="13" customFormat="1">
      <c r="B617" s="197"/>
      <c r="C617" s="198"/>
      <c r="D617" s="199" t="s">
        <v>229</v>
      </c>
      <c r="E617" s="200" t="s">
        <v>44</v>
      </c>
      <c r="F617" s="201" t="s">
        <v>705</v>
      </c>
      <c r="G617" s="198"/>
      <c r="H617" s="200" t="s">
        <v>44</v>
      </c>
      <c r="I617" s="202"/>
      <c r="J617" s="198"/>
      <c r="K617" s="198"/>
      <c r="L617" s="203"/>
      <c r="M617" s="204"/>
      <c r="N617" s="205"/>
      <c r="O617" s="205"/>
      <c r="P617" s="205"/>
      <c r="Q617" s="205"/>
      <c r="R617" s="205"/>
      <c r="S617" s="205"/>
      <c r="T617" s="206"/>
      <c r="AT617" s="207" t="s">
        <v>229</v>
      </c>
      <c r="AU617" s="207" t="s">
        <v>21</v>
      </c>
      <c r="AV617" s="13" t="s">
        <v>89</v>
      </c>
      <c r="AW617" s="13" t="s">
        <v>42</v>
      </c>
      <c r="AX617" s="13" t="s">
        <v>82</v>
      </c>
      <c r="AY617" s="207" t="s">
        <v>221</v>
      </c>
    </row>
    <row r="618" spans="1:65" s="14" customFormat="1">
      <c r="B618" s="208"/>
      <c r="C618" s="209"/>
      <c r="D618" s="199" t="s">
        <v>229</v>
      </c>
      <c r="E618" s="210" t="s">
        <v>44</v>
      </c>
      <c r="F618" s="211" t="s">
        <v>681</v>
      </c>
      <c r="G618" s="209"/>
      <c r="H618" s="212">
        <v>54.6</v>
      </c>
      <c r="I618" s="213"/>
      <c r="J618" s="209"/>
      <c r="K618" s="209"/>
      <c r="L618" s="214"/>
      <c r="M618" s="215"/>
      <c r="N618" s="216"/>
      <c r="O618" s="216"/>
      <c r="P618" s="216"/>
      <c r="Q618" s="216"/>
      <c r="R618" s="216"/>
      <c r="S618" s="216"/>
      <c r="T618" s="217"/>
      <c r="AT618" s="218" t="s">
        <v>229</v>
      </c>
      <c r="AU618" s="218" t="s">
        <v>21</v>
      </c>
      <c r="AV618" s="14" t="s">
        <v>21</v>
      </c>
      <c r="AW618" s="14" t="s">
        <v>42</v>
      </c>
      <c r="AX618" s="14" t="s">
        <v>82</v>
      </c>
      <c r="AY618" s="218" t="s">
        <v>221</v>
      </c>
    </row>
    <row r="619" spans="1:65" s="15" customFormat="1">
      <c r="B619" s="219"/>
      <c r="C619" s="220"/>
      <c r="D619" s="199" t="s">
        <v>229</v>
      </c>
      <c r="E619" s="221" t="s">
        <v>44</v>
      </c>
      <c r="F619" s="222" t="s">
        <v>232</v>
      </c>
      <c r="G619" s="220"/>
      <c r="H619" s="223">
        <v>54.6</v>
      </c>
      <c r="I619" s="224"/>
      <c r="J619" s="220"/>
      <c r="K619" s="220"/>
      <c r="L619" s="225"/>
      <c r="M619" s="226"/>
      <c r="N619" s="227"/>
      <c r="O619" s="227"/>
      <c r="P619" s="227"/>
      <c r="Q619" s="227"/>
      <c r="R619" s="227"/>
      <c r="S619" s="227"/>
      <c r="T619" s="228"/>
      <c r="AT619" s="229" t="s">
        <v>229</v>
      </c>
      <c r="AU619" s="229" t="s">
        <v>21</v>
      </c>
      <c r="AV619" s="15" t="s">
        <v>227</v>
      </c>
      <c r="AW619" s="15" t="s">
        <v>42</v>
      </c>
      <c r="AX619" s="15" t="s">
        <v>89</v>
      </c>
      <c r="AY619" s="229" t="s">
        <v>221</v>
      </c>
    </row>
    <row r="620" spans="1:65" s="2" customFormat="1" ht="24.2" customHeight="1">
      <c r="A620" s="37"/>
      <c r="B620" s="38"/>
      <c r="C620" s="184" t="s">
        <v>710</v>
      </c>
      <c r="D620" s="184" t="s">
        <v>223</v>
      </c>
      <c r="E620" s="185" t="s">
        <v>711</v>
      </c>
      <c r="F620" s="186" t="s">
        <v>712</v>
      </c>
      <c r="G620" s="187" t="s">
        <v>121</v>
      </c>
      <c r="H620" s="188">
        <v>757.12</v>
      </c>
      <c r="I620" s="189"/>
      <c r="J620" s="190">
        <f>ROUND(I620*H620,2)</f>
        <v>0</v>
      </c>
      <c r="K620" s="186" t="s">
        <v>226</v>
      </c>
      <c r="L620" s="42"/>
      <c r="M620" s="191" t="s">
        <v>44</v>
      </c>
      <c r="N620" s="192" t="s">
        <v>53</v>
      </c>
      <c r="O620" s="67"/>
      <c r="P620" s="193">
        <f>O620*H620</f>
        <v>0</v>
      </c>
      <c r="Q620" s="193">
        <v>0.15540000000000001</v>
      </c>
      <c r="R620" s="193">
        <f>Q620*H620</f>
        <v>117.65644800000001</v>
      </c>
      <c r="S620" s="193">
        <v>0</v>
      </c>
      <c r="T620" s="194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95" t="s">
        <v>227</v>
      </c>
      <c r="AT620" s="195" t="s">
        <v>223</v>
      </c>
      <c r="AU620" s="195" t="s">
        <v>21</v>
      </c>
      <c r="AY620" s="19" t="s">
        <v>221</v>
      </c>
      <c r="BE620" s="196">
        <f>IF(N620="základní",J620,0)</f>
        <v>0</v>
      </c>
      <c r="BF620" s="196">
        <f>IF(N620="snížená",J620,0)</f>
        <v>0</v>
      </c>
      <c r="BG620" s="196">
        <f>IF(N620="zákl. přenesená",J620,0)</f>
        <v>0</v>
      </c>
      <c r="BH620" s="196">
        <f>IF(N620="sníž. přenesená",J620,0)</f>
        <v>0</v>
      </c>
      <c r="BI620" s="196">
        <f>IF(N620="nulová",J620,0)</f>
        <v>0</v>
      </c>
      <c r="BJ620" s="19" t="s">
        <v>89</v>
      </c>
      <c r="BK620" s="196">
        <f>ROUND(I620*H620,2)</f>
        <v>0</v>
      </c>
      <c r="BL620" s="19" t="s">
        <v>227</v>
      </c>
      <c r="BM620" s="195" t="s">
        <v>713</v>
      </c>
    </row>
    <row r="621" spans="1:65" s="13" customFormat="1">
      <c r="B621" s="197"/>
      <c r="C621" s="198"/>
      <c r="D621" s="199" t="s">
        <v>229</v>
      </c>
      <c r="E621" s="200" t="s">
        <v>44</v>
      </c>
      <c r="F621" s="201" t="s">
        <v>384</v>
      </c>
      <c r="G621" s="198"/>
      <c r="H621" s="200" t="s">
        <v>44</v>
      </c>
      <c r="I621" s="202"/>
      <c r="J621" s="198"/>
      <c r="K621" s="198"/>
      <c r="L621" s="203"/>
      <c r="M621" s="204"/>
      <c r="N621" s="205"/>
      <c r="O621" s="205"/>
      <c r="P621" s="205"/>
      <c r="Q621" s="205"/>
      <c r="R621" s="205"/>
      <c r="S621" s="205"/>
      <c r="T621" s="206"/>
      <c r="AT621" s="207" t="s">
        <v>229</v>
      </c>
      <c r="AU621" s="207" t="s">
        <v>21</v>
      </c>
      <c r="AV621" s="13" t="s">
        <v>89</v>
      </c>
      <c r="AW621" s="13" t="s">
        <v>42</v>
      </c>
      <c r="AX621" s="13" t="s">
        <v>82</v>
      </c>
      <c r="AY621" s="207" t="s">
        <v>221</v>
      </c>
    </row>
    <row r="622" spans="1:65" s="14" customFormat="1">
      <c r="B622" s="208"/>
      <c r="C622" s="209"/>
      <c r="D622" s="199" t="s">
        <v>229</v>
      </c>
      <c r="E622" s="210" t="s">
        <v>44</v>
      </c>
      <c r="F622" s="211" t="s">
        <v>119</v>
      </c>
      <c r="G622" s="209"/>
      <c r="H622" s="212">
        <v>133.97</v>
      </c>
      <c r="I622" s="213"/>
      <c r="J622" s="209"/>
      <c r="K622" s="209"/>
      <c r="L622" s="214"/>
      <c r="M622" s="215"/>
      <c r="N622" s="216"/>
      <c r="O622" s="216"/>
      <c r="P622" s="216"/>
      <c r="Q622" s="216"/>
      <c r="R622" s="216"/>
      <c r="S622" s="216"/>
      <c r="T622" s="217"/>
      <c r="AT622" s="218" t="s">
        <v>229</v>
      </c>
      <c r="AU622" s="218" t="s">
        <v>21</v>
      </c>
      <c r="AV622" s="14" t="s">
        <v>21</v>
      </c>
      <c r="AW622" s="14" t="s">
        <v>42</v>
      </c>
      <c r="AX622" s="14" t="s">
        <v>82</v>
      </c>
      <c r="AY622" s="218" t="s">
        <v>221</v>
      </c>
    </row>
    <row r="623" spans="1:65" s="14" customFormat="1">
      <c r="B623" s="208"/>
      <c r="C623" s="209"/>
      <c r="D623" s="199" t="s">
        <v>229</v>
      </c>
      <c r="E623" s="210" t="s">
        <v>44</v>
      </c>
      <c r="F623" s="211" t="s">
        <v>124</v>
      </c>
      <c r="G623" s="209"/>
      <c r="H623" s="212">
        <v>44</v>
      </c>
      <c r="I623" s="213"/>
      <c r="J623" s="209"/>
      <c r="K623" s="209"/>
      <c r="L623" s="214"/>
      <c r="M623" s="215"/>
      <c r="N623" s="216"/>
      <c r="O623" s="216"/>
      <c r="P623" s="216"/>
      <c r="Q623" s="216"/>
      <c r="R623" s="216"/>
      <c r="S623" s="216"/>
      <c r="T623" s="217"/>
      <c r="AT623" s="218" t="s">
        <v>229</v>
      </c>
      <c r="AU623" s="218" t="s">
        <v>21</v>
      </c>
      <c r="AV623" s="14" t="s">
        <v>21</v>
      </c>
      <c r="AW623" s="14" t="s">
        <v>42</v>
      </c>
      <c r="AX623" s="14" t="s">
        <v>82</v>
      </c>
      <c r="AY623" s="218" t="s">
        <v>221</v>
      </c>
    </row>
    <row r="624" spans="1:65" s="14" customFormat="1">
      <c r="B624" s="208"/>
      <c r="C624" s="209"/>
      <c r="D624" s="199" t="s">
        <v>229</v>
      </c>
      <c r="E624" s="210" t="s">
        <v>44</v>
      </c>
      <c r="F624" s="211" t="s">
        <v>128</v>
      </c>
      <c r="G624" s="209"/>
      <c r="H624" s="212">
        <v>579.15</v>
      </c>
      <c r="I624" s="213"/>
      <c r="J624" s="209"/>
      <c r="K624" s="209"/>
      <c r="L624" s="214"/>
      <c r="M624" s="215"/>
      <c r="N624" s="216"/>
      <c r="O624" s="216"/>
      <c r="P624" s="216"/>
      <c r="Q624" s="216"/>
      <c r="R624" s="216"/>
      <c r="S624" s="216"/>
      <c r="T624" s="217"/>
      <c r="AT624" s="218" t="s">
        <v>229</v>
      </c>
      <c r="AU624" s="218" t="s">
        <v>21</v>
      </c>
      <c r="AV624" s="14" t="s">
        <v>21</v>
      </c>
      <c r="AW624" s="14" t="s">
        <v>42</v>
      </c>
      <c r="AX624" s="14" t="s">
        <v>82</v>
      </c>
      <c r="AY624" s="218" t="s">
        <v>221</v>
      </c>
    </row>
    <row r="625" spans="1:65" s="15" customFormat="1">
      <c r="B625" s="219"/>
      <c r="C625" s="220"/>
      <c r="D625" s="199" t="s">
        <v>229</v>
      </c>
      <c r="E625" s="221" t="s">
        <v>44</v>
      </c>
      <c r="F625" s="222" t="s">
        <v>232</v>
      </c>
      <c r="G625" s="220"/>
      <c r="H625" s="223">
        <v>757.12</v>
      </c>
      <c r="I625" s="224"/>
      <c r="J625" s="220"/>
      <c r="K625" s="220"/>
      <c r="L625" s="225"/>
      <c r="M625" s="226"/>
      <c r="N625" s="227"/>
      <c r="O625" s="227"/>
      <c r="P625" s="227"/>
      <c r="Q625" s="227"/>
      <c r="R625" s="227"/>
      <c r="S625" s="227"/>
      <c r="T625" s="228"/>
      <c r="AT625" s="229" t="s">
        <v>229</v>
      </c>
      <c r="AU625" s="229" t="s">
        <v>21</v>
      </c>
      <c r="AV625" s="15" t="s">
        <v>227</v>
      </c>
      <c r="AW625" s="15" t="s">
        <v>42</v>
      </c>
      <c r="AX625" s="15" t="s">
        <v>89</v>
      </c>
      <c r="AY625" s="229" t="s">
        <v>221</v>
      </c>
    </row>
    <row r="626" spans="1:65" s="2" customFormat="1" ht="14.45" customHeight="1">
      <c r="A626" s="37"/>
      <c r="B626" s="38"/>
      <c r="C626" s="245" t="s">
        <v>714</v>
      </c>
      <c r="D626" s="245" t="s">
        <v>447</v>
      </c>
      <c r="E626" s="246" t="s">
        <v>715</v>
      </c>
      <c r="F626" s="247" t="s">
        <v>716</v>
      </c>
      <c r="G626" s="248" t="s">
        <v>121</v>
      </c>
      <c r="H626" s="249">
        <v>136.649</v>
      </c>
      <c r="I626" s="250"/>
      <c r="J626" s="251">
        <f>ROUND(I626*H626,2)</f>
        <v>0</v>
      </c>
      <c r="K626" s="247" t="s">
        <v>226</v>
      </c>
      <c r="L626" s="252"/>
      <c r="M626" s="253" t="s">
        <v>44</v>
      </c>
      <c r="N626" s="254" t="s">
        <v>53</v>
      </c>
      <c r="O626" s="67"/>
      <c r="P626" s="193">
        <f>O626*H626</f>
        <v>0</v>
      </c>
      <c r="Q626" s="193">
        <v>4.8300000000000003E-2</v>
      </c>
      <c r="R626" s="193">
        <f>Q626*H626</f>
        <v>6.6001467000000007</v>
      </c>
      <c r="S626" s="193">
        <v>0</v>
      </c>
      <c r="T626" s="194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195" t="s">
        <v>267</v>
      </c>
      <c r="AT626" s="195" t="s">
        <v>447</v>
      </c>
      <c r="AU626" s="195" t="s">
        <v>21</v>
      </c>
      <c r="AY626" s="19" t="s">
        <v>221</v>
      </c>
      <c r="BE626" s="196">
        <f>IF(N626="základní",J626,0)</f>
        <v>0</v>
      </c>
      <c r="BF626" s="196">
        <f>IF(N626="snížená",J626,0)</f>
        <v>0</v>
      </c>
      <c r="BG626" s="196">
        <f>IF(N626="zákl. přenesená",J626,0)</f>
        <v>0</v>
      </c>
      <c r="BH626" s="196">
        <f>IF(N626="sníž. přenesená",J626,0)</f>
        <v>0</v>
      </c>
      <c r="BI626" s="196">
        <f>IF(N626="nulová",J626,0)</f>
        <v>0</v>
      </c>
      <c r="BJ626" s="19" t="s">
        <v>89</v>
      </c>
      <c r="BK626" s="196">
        <f>ROUND(I626*H626,2)</f>
        <v>0</v>
      </c>
      <c r="BL626" s="19" t="s">
        <v>227</v>
      </c>
      <c r="BM626" s="195" t="s">
        <v>717</v>
      </c>
    </row>
    <row r="627" spans="1:65" s="14" customFormat="1">
      <c r="B627" s="208"/>
      <c r="C627" s="209"/>
      <c r="D627" s="199" t="s">
        <v>229</v>
      </c>
      <c r="E627" s="210" t="s">
        <v>44</v>
      </c>
      <c r="F627" s="211" t="s">
        <v>119</v>
      </c>
      <c r="G627" s="209"/>
      <c r="H627" s="212">
        <v>133.97</v>
      </c>
      <c r="I627" s="213"/>
      <c r="J627" s="209"/>
      <c r="K627" s="209"/>
      <c r="L627" s="214"/>
      <c r="M627" s="215"/>
      <c r="N627" s="216"/>
      <c r="O627" s="216"/>
      <c r="P627" s="216"/>
      <c r="Q627" s="216"/>
      <c r="R627" s="216"/>
      <c r="S627" s="216"/>
      <c r="T627" s="217"/>
      <c r="AT627" s="218" t="s">
        <v>229</v>
      </c>
      <c r="AU627" s="218" t="s">
        <v>21</v>
      </c>
      <c r="AV627" s="14" t="s">
        <v>21</v>
      </c>
      <c r="AW627" s="14" t="s">
        <v>42</v>
      </c>
      <c r="AX627" s="14" t="s">
        <v>89</v>
      </c>
      <c r="AY627" s="218" t="s">
        <v>221</v>
      </c>
    </row>
    <row r="628" spans="1:65" s="14" customFormat="1">
      <c r="B628" s="208"/>
      <c r="C628" s="209"/>
      <c r="D628" s="199" t="s">
        <v>229</v>
      </c>
      <c r="E628" s="209"/>
      <c r="F628" s="211" t="s">
        <v>718</v>
      </c>
      <c r="G628" s="209"/>
      <c r="H628" s="212">
        <v>136.649</v>
      </c>
      <c r="I628" s="213"/>
      <c r="J628" s="209"/>
      <c r="K628" s="209"/>
      <c r="L628" s="214"/>
      <c r="M628" s="215"/>
      <c r="N628" s="216"/>
      <c r="O628" s="216"/>
      <c r="P628" s="216"/>
      <c r="Q628" s="216"/>
      <c r="R628" s="216"/>
      <c r="S628" s="216"/>
      <c r="T628" s="217"/>
      <c r="AT628" s="218" t="s">
        <v>229</v>
      </c>
      <c r="AU628" s="218" t="s">
        <v>21</v>
      </c>
      <c r="AV628" s="14" t="s">
        <v>21</v>
      </c>
      <c r="AW628" s="14" t="s">
        <v>4</v>
      </c>
      <c r="AX628" s="14" t="s">
        <v>89</v>
      </c>
      <c r="AY628" s="218" t="s">
        <v>221</v>
      </c>
    </row>
    <row r="629" spans="1:65" s="2" customFormat="1" ht="14.45" customHeight="1">
      <c r="A629" s="37"/>
      <c r="B629" s="38"/>
      <c r="C629" s="245" t="s">
        <v>719</v>
      </c>
      <c r="D629" s="245" t="s">
        <v>447</v>
      </c>
      <c r="E629" s="246" t="s">
        <v>720</v>
      </c>
      <c r="F629" s="247" t="s">
        <v>721</v>
      </c>
      <c r="G629" s="248" t="s">
        <v>121</v>
      </c>
      <c r="H629" s="249">
        <v>44.88</v>
      </c>
      <c r="I629" s="250"/>
      <c r="J629" s="251">
        <f>ROUND(I629*H629,2)</f>
        <v>0</v>
      </c>
      <c r="K629" s="247" t="s">
        <v>226</v>
      </c>
      <c r="L629" s="252"/>
      <c r="M629" s="253" t="s">
        <v>44</v>
      </c>
      <c r="N629" s="254" t="s">
        <v>53</v>
      </c>
      <c r="O629" s="67"/>
      <c r="P629" s="193">
        <f>O629*H629</f>
        <v>0</v>
      </c>
      <c r="Q629" s="193">
        <v>6.5670000000000006E-2</v>
      </c>
      <c r="R629" s="193">
        <f>Q629*H629</f>
        <v>2.9472696000000003</v>
      </c>
      <c r="S629" s="193">
        <v>0</v>
      </c>
      <c r="T629" s="194">
        <f>S629*H629</f>
        <v>0</v>
      </c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R629" s="195" t="s">
        <v>267</v>
      </c>
      <c r="AT629" s="195" t="s">
        <v>447</v>
      </c>
      <c r="AU629" s="195" t="s">
        <v>21</v>
      </c>
      <c r="AY629" s="19" t="s">
        <v>221</v>
      </c>
      <c r="BE629" s="196">
        <f>IF(N629="základní",J629,0)</f>
        <v>0</v>
      </c>
      <c r="BF629" s="196">
        <f>IF(N629="snížená",J629,0)</f>
        <v>0</v>
      </c>
      <c r="BG629" s="196">
        <f>IF(N629="zákl. přenesená",J629,0)</f>
        <v>0</v>
      </c>
      <c r="BH629" s="196">
        <f>IF(N629="sníž. přenesená",J629,0)</f>
        <v>0</v>
      </c>
      <c r="BI629" s="196">
        <f>IF(N629="nulová",J629,0)</f>
        <v>0</v>
      </c>
      <c r="BJ629" s="19" t="s">
        <v>89</v>
      </c>
      <c r="BK629" s="196">
        <f>ROUND(I629*H629,2)</f>
        <v>0</v>
      </c>
      <c r="BL629" s="19" t="s">
        <v>227</v>
      </c>
      <c r="BM629" s="195" t="s">
        <v>722</v>
      </c>
    </row>
    <row r="630" spans="1:65" s="14" customFormat="1">
      <c r="B630" s="208"/>
      <c r="C630" s="209"/>
      <c r="D630" s="199" t="s">
        <v>229</v>
      </c>
      <c r="E630" s="210" t="s">
        <v>44</v>
      </c>
      <c r="F630" s="211" t="s">
        <v>124</v>
      </c>
      <c r="G630" s="209"/>
      <c r="H630" s="212">
        <v>44</v>
      </c>
      <c r="I630" s="213"/>
      <c r="J630" s="209"/>
      <c r="K630" s="209"/>
      <c r="L630" s="214"/>
      <c r="M630" s="215"/>
      <c r="N630" s="216"/>
      <c r="O630" s="216"/>
      <c r="P630" s="216"/>
      <c r="Q630" s="216"/>
      <c r="R630" s="216"/>
      <c r="S630" s="216"/>
      <c r="T630" s="217"/>
      <c r="AT630" s="218" t="s">
        <v>229</v>
      </c>
      <c r="AU630" s="218" t="s">
        <v>21</v>
      </c>
      <c r="AV630" s="14" t="s">
        <v>21</v>
      </c>
      <c r="AW630" s="14" t="s">
        <v>42</v>
      </c>
      <c r="AX630" s="14" t="s">
        <v>89</v>
      </c>
      <c r="AY630" s="218" t="s">
        <v>221</v>
      </c>
    </row>
    <row r="631" spans="1:65" s="14" customFormat="1">
      <c r="B631" s="208"/>
      <c r="C631" s="209"/>
      <c r="D631" s="199" t="s">
        <v>229</v>
      </c>
      <c r="E631" s="209"/>
      <c r="F631" s="211" t="s">
        <v>723</v>
      </c>
      <c r="G631" s="209"/>
      <c r="H631" s="212">
        <v>44.88</v>
      </c>
      <c r="I631" s="213"/>
      <c r="J631" s="209"/>
      <c r="K631" s="209"/>
      <c r="L631" s="214"/>
      <c r="M631" s="215"/>
      <c r="N631" s="216"/>
      <c r="O631" s="216"/>
      <c r="P631" s="216"/>
      <c r="Q631" s="216"/>
      <c r="R631" s="216"/>
      <c r="S631" s="216"/>
      <c r="T631" s="217"/>
      <c r="AT631" s="218" t="s">
        <v>229</v>
      </c>
      <c r="AU631" s="218" t="s">
        <v>21</v>
      </c>
      <c r="AV631" s="14" t="s">
        <v>21</v>
      </c>
      <c r="AW631" s="14" t="s">
        <v>4</v>
      </c>
      <c r="AX631" s="14" t="s">
        <v>89</v>
      </c>
      <c r="AY631" s="218" t="s">
        <v>221</v>
      </c>
    </row>
    <row r="632" spans="1:65" s="2" customFormat="1" ht="14.45" customHeight="1">
      <c r="A632" s="37"/>
      <c r="B632" s="38"/>
      <c r="C632" s="245" t="s">
        <v>724</v>
      </c>
      <c r="D632" s="245" t="s">
        <v>447</v>
      </c>
      <c r="E632" s="246" t="s">
        <v>725</v>
      </c>
      <c r="F632" s="247" t="s">
        <v>726</v>
      </c>
      <c r="G632" s="248" t="s">
        <v>121</v>
      </c>
      <c r="H632" s="249">
        <v>590.73299999999995</v>
      </c>
      <c r="I632" s="250"/>
      <c r="J632" s="251">
        <f>ROUND(I632*H632,2)</f>
        <v>0</v>
      </c>
      <c r="K632" s="247" t="s">
        <v>226</v>
      </c>
      <c r="L632" s="252"/>
      <c r="M632" s="253" t="s">
        <v>44</v>
      </c>
      <c r="N632" s="254" t="s">
        <v>53</v>
      </c>
      <c r="O632" s="67"/>
      <c r="P632" s="193">
        <f>O632*H632</f>
        <v>0</v>
      </c>
      <c r="Q632" s="193">
        <v>0.08</v>
      </c>
      <c r="R632" s="193">
        <f>Q632*H632</f>
        <v>47.25864</v>
      </c>
      <c r="S632" s="193">
        <v>0</v>
      </c>
      <c r="T632" s="194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195" t="s">
        <v>267</v>
      </c>
      <c r="AT632" s="195" t="s">
        <v>447</v>
      </c>
      <c r="AU632" s="195" t="s">
        <v>21</v>
      </c>
      <c r="AY632" s="19" t="s">
        <v>221</v>
      </c>
      <c r="BE632" s="196">
        <f>IF(N632="základní",J632,0)</f>
        <v>0</v>
      </c>
      <c r="BF632" s="196">
        <f>IF(N632="snížená",J632,0)</f>
        <v>0</v>
      </c>
      <c r="BG632" s="196">
        <f>IF(N632="zákl. přenesená",J632,0)</f>
        <v>0</v>
      </c>
      <c r="BH632" s="196">
        <f>IF(N632="sníž. přenesená",J632,0)</f>
        <v>0</v>
      </c>
      <c r="BI632" s="196">
        <f>IF(N632="nulová",J632,0)</f>
        <v>0</v>
      </c>
      <c r="BJ632" s="19" t="s">
        <v>89</v>
      </c>
      <c r="BK632" s="196">
        <f>ROUND(I632*H632,2)</f>
        <v>0</v>
      </c>
      <c r="BL632" s="19" t="s">
        <v>227</v>
      </c>
      <c r="BM632" s="195" t="s">
        <v>727</v>
      </c>
    </row>
    <row r="633" spans="1:65" s="14" customFormat="1">
      <c r="B633" s="208"/>
      <c r="C633" s="209"/>
      <c r="D633" s="199" t="s">
        <v>229</v>
      </c>
      <c r="E633" s="210" t="s">
        <v>44</v>
      </c>
      <c r="F633" s="211" t="s">
        <v>128</v>
      </c>
      <c r="G633" s="209"/>
      <c r="H633" s="212">
        <v>579.15</v>
      </c>
      <c r="I633" s="213"/>
      <c r="J633" s="209"/>
      <c r="K633" s="209"/>
      <c r="L633" s="214"/>
      <c r="M633" s="215"/>
      <c r="N633" s="216"/>
      <c r="O633" s="216"/>
      <c r="P633" s="216"/>
      <c r="Q633" s="216"/>
      <c r="R633" s="216"/>
      <c r="S633" s="216"/>
      <c r="T633" s="217"/>
      <c r="AT633" s="218" t="s">
        <v>229</v>
      </c>
      <c r="AU633" s="218" t="s">
        <v>21</v>
      </c>
      <c r="AV633" s="14" t="s">
        <v>21</v>
      </c>
      <c r="AW633" s="14" t="s">
        <v>42</v>
      </c>
      <c r="AX633" s="14" t="s">
        <v>89</v>
      </c>
      <c r="AY633" s="218" t="s">
        <v>221</v>
      </c>
    </row>
    <row r="634" spans="1:65" s="14" customFormat="1">
      <c r="B634" s="208"/>
      <c r="C634" s="209"/>
      <c r="D634" s="199" t="s">
        <v>229</v>
      </c>
      <c r="E634" s="209"/>
      <c r="F634" s="211" t="s">
        <v>728</v>
      </c>
      <c r="G634" s="209"/>
      <c r="H634" s="212">
        <v>590.73299999999995</v>
      </c>
      <c r="I634" s="213"/>
      <c r="J634" s="209"/>
      <c r="K634" s="209"/>
      <c r="L634" s="214"/>
      <c r="M634" s="215"/>
      <c r="N634" s="216"/>
      <c r="O634" s="216"/>
      <c r="P634" s="216"/>
      <c r="Q634" s="216"/>
      <c r="R634" s="216"/>
      <c r="S634" s="216"/>
      <c r="T634" s="217"/>
      <c r="AT634" s="218" t="s">
        <v>229</v>
      </c>
      <c r="AU634" s="218" t="s">
        <v>21</v>
      </c>
      <c r="AV634" s="14" t="s">
        <v>21</v>
      </c>
      <c r="AW634" s="14" t="s">
        <v>4</v>
      </c>
      <c r="AX634" s="14" t="s">
        <v>89</v>
      </c>
      <c r="AY634" s="218" t="s">
        <v>221</v>
      </c>
    </row>
    <row r="635" spans="1:65" s="2" customFormat="1" ht="24.2" customHeight="1">
      <c r="A635" s="37"/>
      <c r="B635" s="38"/>
      <c r="C635" s="184" t="s">
        <v>729</v>
      </c>
      <c r="D635" s="184" t="s">
        <v>223</v>
      </c>
      <c r="E635" s="185" t="s">
        <v>730</v>
      </c>
      <c r="F635" s="186" t="s">
        <v>731</v>
      </c>
      <c r="G635" s="187" t="s">
        <v>121</v>
      </c>
      <c r="H635" s="188">
        <v>361.45</v>
      </c>
      <c r="I635" s="189"/>
      <c r="J635" s="190">
        <f>ROUND(I635*H635,2)</f>
        <v>0</v>
      </c>
      <c r="K635" s="186" t="s">
        <v>226</v>
      </c>
      <c r="L635" s="42"/>
      <c r="M635" s="191" t="s">
        <v>44</v>
      </c>
      <c r="N635" s="192" t="s">
        <v>53</v>
      </c>
      <c r="O635" s="67"/>
      <c r="P635" s="193">
        <f>O635*H635</f>
        <v>0</v>
      </c>
      <c r="Q635" s="193">
        <v>0.109331</v>
      </c>
      <c r="R635" s="193">
        <f>Q635*H635</f>
        <v>39.517689949999998</v>
      </c>
      <c r="S635" s="193">
        <v>0</v>
      </c>
      <c r="T635" s="194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95" t="s">
        <v>227</v>
      </c>
      <c r="AT635" s="195" t="s">
        <v>223</v>
      </c>
      <c r="AU635" s="195" t="s">
        <v>21</v>
      </c>
      <c r="AY635" s="19" t="s">
        <v>221</v>
      </c>
      <c r="BE635" s="196">
        <f>IF(N635="základní",J635,0)</f>
        <v>0</v>
      </c>
      <c r="BF635" s="196">
        <f>IF(N635="snížená",J635,0)</f>
        <v>0</v>
      </c>
      <c r="BG635" s="196">
        <f>IF(N635="zákl. přenesená",J635,0)</f>
        <v>0</v>
      </c>
      <c r="BH635" s="196">
        <f>IF(N635="sníž. přenesená",J635,0)</f>
        <v>0</v>
      </c>
      <c r="BI635" s="196">
        <f>IF(N635="nulová",J635,0)</f>
        <v>0</v>
      </c>
      <c r="BJ635" s="19" t="s">
        <v>89</v>
      </c>
      <c r="BK635" s="196">
        <f>ROUND(I635*H635,2)</f>
        <v>0</v>
      </c>
      <c r="BL635" s="19" t="s">
        <v>227</v>
      </c>
      <c r="BM635" s="195" t="s">
        <v>732</v>
      </c>
    </row>
    <row r="636" spans="1:65" s="2" customFormat="1" ht="19.5">
      <c r="A636" s="37"/>
      <c r="B636" s="38"/>
      <c r="C636" s="39"/>
      <c r="D636" s="199" t="s">
        <v>288</v>
      </c>
      <c r="E636" s="39"/>
      <c r="F636" s="241" t="s">
        <v>733</v>
      </c>
      <c r="G636" s="39"/>
      <c r="H636" s="39"/>
      <c r="I636" s="242"/>
      <c r="J636" s="39"/>
      <c r="K636" s="39"/>
      <c r="L636" s="42"/>
      <c r="M636" s="243"/>
      <c r="N636" s="244"/>
      <c r="O636" s="67"/>
      <c r="P636" s="67"/>
      <c r="Q636" s="67"/>
      <c r="R636" s="67"/>
      <c r="S636" s="67"/>
      <c r="T636" s="68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T636" s="19" t="s">
        <v>288</v>
      </c>
      <c r="AU636" s="19" t="s">
        <v>21</v>
      </c>
    </row>
    <row r="637" spans="1:65" s="13" customFormat="1">
      <c r="B637" s="197"/>
      <c r="C637" s="198"/>
      <c r="D637" s="199" t="s">
        <v>229</v>
      </c>
      <c r="E637" s="200" t="s">
        <v>44</v>
      </c>
      <c r="F637" s="201" t="s">
        <v>384</v>
      </c>
      <c r="G637" s="198"/>
      <c r="H637" s="200" t="s">
        <v>44</v>
      </c>
      <c r="I637" s="202"/>
      <c r="J637" s="198"/>
      <c r="K637" s="198"/>
      <c r="L637" s="203"/>
      <c r="M637" s="204"/>
      <c r="N637" s="205"/>
      <c r="O637" s="205"/>
      <c r="P637" s="205"/>
      <c r="Q637" s="205"/>
      <c r="R637" s="205"/>
      <c r="S637" s="205"/>
      <c r="T637" s="206"/>
      <c r="AT637" s="207" t="s">
        <v>229</v>
      </c>
      <c r="AU637" s="207" t="s">
        <v>21</v>
      </c>
      <c r="AV637" s="13" t="s">
        <v>89</v>
      </c>
      <c r="AW637" s="13" t="s">
        <v>42</v>
      </c>
      <c r="AX637" s="13" t="s">
        <v>82</v>
      </c>
      <c r="AY637" s="207" t="s">
        <v>221</v>
      </c>
    </row>
    <row r="638" spans="1:65" s="14" customFormat="1">
      <c r="B638" s="208"/>
      <c r="C638" s="209"/>
      <c r="D638" s="199" t="s">
        <v>229</v>
      </c>
      <c r="E638" s="210" t="s">
        <v>44</v>
      </c>
      <c r="F638" s="211" t="s">
        <v>164</v>
      </c>
      <c r="G638" s="209"/>
      <c r="H638" s="212">
        <v>295.05</v>
      </c>
      <c r="I638" s="213"/>
      <c r="J638" s="209"/>
      <c r="K638" s="209"/>
      <c r="L638" s="214"/>
      <c r="M638" s="215"/>
      <c r="N638" s="216"/>
      <c r="O638" s="216"/>
      <c r="P638" s="216"/>
      <c r="Q638" s="216"/>
      <c r="R638" s="216"/>
      <c r="S638" s="216"/>
      <c r="T638" s="217"/>
      <c r="AT638" s="218" t="s">
        <v>229</v>
      </c>
      <c r="AU638" s="218" t="s">
        <v>21</v>
      </c>
      <c r="AV638" s="14" t="s">
        <v>21</v>
      </c>
      <c r="AW638" s="14" t="s">
        <v>42</v>
      </c>
      <c r="AX638" s="14" t="s">
        <v>82</v>
      </c>
      <c r="AY638" s="218" t="s">
        <v>221</v>
      </c>
    </row>
    <row r="639" spans="1:65" s="14" customFormat="1">
      <c r="B639" s="208"/>
      <c r="C639" s="209"/>
      <c r="D639" s="199" t="s">
        <v>229</v>
      </c>
      <c r="E639" s="210" t="s">
        <v>44</v>
      </c>
      <c r="F639" s="211" t="s">
        <v>168</v>
      </c>
      <c r="G639" s="209"/>
      <c r="H639" s="212">
        <v>66.400000000000006</v>
      </c>
      <c r="I639" s="213"/>
      <c r="J639" s="209"/>
      <c r="K639" s="209"/>
      <c r="L639" s="214"/>
      <c r="M639" s="215"/>
      <c r="N639" s="216"/>
      <c r="O639" s="216"/>
      <c r="P639" s="216"/>
      <c r="Q639" s="216"/>
      <c r="R639" s="216"/>
      <c r="S639" s="216"/>
      <c r="T639" s="217"/>
      <c r="AT639" s="218" t="s">
        <v>229</v>
      </c>
      <c r="AU639" s="218" t="s">
        <v>21</v>
      </c>
      <c r="AV639" s="14" t="s">
        <v>21</v>
      </c>
      <c r="AW639" s="14" t="s">
        <v>42</v>
      </c>
      <c r="AX639" s="14" t="s">
        <v>82</v>
      </c>
      <c r="AY639" s="218" t="s">
        <v>221</v>
      </c>
    </row>
    <row r="640" spans="1:65" s="15" customFormat="1">
      <c r="B640" s="219"/>
      <c r="C640" s="220"/>
      <c r="D640" s="199" t="s">
        <v>229</v>
      </c>
      <c r="E640" s="221" t="s">
        <v>44</v>
      </c>
      <c r="F640" s="222" t="s">
        <v>232</v>
      </c>
      <c r="G640" s="220"/>
      <c r="H640" s="223">
        <v>361.45</v>
      </c>
      <c r="I640" s="224"/>
      <c r="J640" s="220"/>
      <c r="K640" s="220"/>
      <c r="L640" s="225"/>
      <c r="M640" s="226"/>
      <c r="N640" s="227"/>
      <c r="O640" s="227"/>
      <c r="P640" s="227"/>
      <c r="Q640" s="227"/>
      <c r="R640" s="227"/>
      <c r="S640" s="227"/>
      <c r="T640" s="228"/>
      <c r="AT640" s="229" t="s">
        <v>229</v>
      </c>
      <c r="AU640" s="229" t="s">
        <v>21</v>
      </c>
      <c r="AV640" s="15" t="s">
        <v>227</v>
      </c>
      <c r="AW640" s="15" t="s">
        <v>42</v>
      </c>
      <c r="AX640" s="15" t="s">
        <v>89</v>
      </c>
      <c r="AY640" s="229" t="s">
        <v>221</v>
      </c>
    </row>
    <row r="641" spans="1:65" s="2" customFormat="1" ht="14.45" customHeight="1">
      <c r="A641" s="37"/>
      <c r="B641" s="38"/>
      <c r="C641" s="245" t="s">
        <v>734</v>
      </c>
      <c r="D641" s="245" t="s">
        <v>447</v>
      </c>
      <c r="E641" s="246" t="s">
        <v>735</v>
      </c>
      <c r="F641" s="247" t="s">
        <v>736</v>
      </c>
      <c r="G641" s="248" t="s">
        <v>121</v>
      </c>
      <c r="H641" s="249">
        <v>300.95100000000002</v>
      </c>
      <c r="I641" s="250"/>
      <c r="J641" s="251">
        <f>ROUND(I641*H641,2)</f>
        <v>0</v>
      </c>
      <c r="K641" s="247" t="s">
        <v>226</v>
      </c>
      <c r="L641" s="252"/>
      <c r="M641" s="253" t="s">
        <v>44</v>
      </c>
      <c r="N641" s="254" t="s">
        <v>53</v>
      </c>
      <c r="O641" s="67"/>
      <c r="P641" s="193">
        <f>O641*H641</f>
        <v>0</v>
      </c>
      <c r="Q641" s="193">
        <v>2.1999999999999999E-2</v>
      </c>
      <c r="R641" s="193">
        <f>Q641*H641</f>
        <v>6.6209220000000002</v>
      </c>
      <c r="S641" s="193">
        <v>0</v>
      </c>
      <c r="T641" s="194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195" t="s">
        <v>267</v>
      </c>
      <c r="AT641" s="195" t="s">
        <v>447</v>
      </c>
      <c r="AU641" s="195" t="s">
        <v>21</v>
      </c>
      <c r="AY641" s="19" t="s">
        <v>221</v>
      </c>
      <c r="BE641" s="196">
        <f>IF(N641="základní",J641,0)</f>
        <v>0</v>
      </c>
      <c r="BF641" s="196">
        <f>IF(N641="snížená",J641,0)</f>
        <v>0</v>
      </c>
      <c r="BG641" s="196">
        <f>IF(N641="zákl. přenesená",J641,0)</f>
        <v>0</v>
      </c>
      <c r="BH641" s="196">
        <f>IF(N641="sníž. přenesená",J641,0)</f>
        <v>0</v>
      </c>
      <c r="BI641" s="196">
        <f>IF(N641="nulová",J641,0)</f>
        <v>0</v>
      </c>
      <c r="BJ641" s="19" t="s">
        <v>89</v>
      </c>
      <c r="BK641" s="196">
        <f>ROUND(I641*H641,2)</f>
        <v>0</v>
      </c>
      <c r="BL641" s="19" t="s">
        <v>227</v>
      </c>
      <c r="BM641" s="195" t="s">
        <v>737</v>
      </c>
    </row>
    <row r="642" spans="1:65" s="14" customFormat="1">
      <c r="B642" s="208"/>
      <c r="C642" s="209"/>
      <c r="D642" s="199" t="s">
        <v>229</v>
      </c>
      <c r="E642" s="210" t="s">
        <v>44</v>
      </c>
      <c r="F642" s="211" t="s">
        <v>164</v>
      </c>
      <c r="G642" s="209"/>
      <c r="H642" s="212">
        <v>295.05</v>
      </c>
      <c r="I642" s="213"/>
      <c r="J642" s="209"/>
      <c r="K642" s="209"/>
      <c r="L642" s="214"/>
      <c r="M642" s="215"/>
      <c r="N642" s="216"/>
      <c r="O642" s="216"/>
      <c r="P642" s="216"/>
      <c r="Q642" s="216"/>
      <c r="R642" s="216"/>
      <c r="S642" s="216"/>
      <c r="T642" s="217"/>
      <c r="AT642" s="218" t="s">
        <v>229</v>
      </c>
      <c r="AU642" s="218" t="s">
        <v>21</v>
      </c>
      <c r="AV642" s="14" t="s">
        <v>21</v>
      </c>
      <c r="AW642" s="14" t="s">
        <v>42</v>
      </c>
      <c r="AX642" s="14" t="s">
        <v>89</v>
      </c>
      <c r="AY642" s="218" t="s">
        <v>221</v>
      </c>
    </row>
    <row r="643" spans="1:65" s="14" customFormat="1">
      <c r="B643" s="208"/>
      <c r="C643" s="209"/>
      <c r="D643" s="199" t="s">
        <v>229</v>
      </c>
      <c r="E643" s="209"/>
      <c r="F643" s="211" t="s">
        <v>738</v>
      </c>
      <c r="G643" s="209"/>
      <c r="H643" s="212">
        <v>300.95100000000002</v>
      </c>
      <c r="I643" s="213"/>
      <c r="J643" s="209"/>
      <c r="K643" s="209"/>
      <c r="L643" s="214"/>
      <c r="M643" s="215"/>
      <c r="N643" s="216"/>
      <c r="O643" s="216"/>
      <c r="P643" s="216"/>
      <c r="Q643" s="216"/>
      <c r="R643" s="216"/>
      <c r="S643" s="216"/>
      <c r="T643" s="217"/>
      <c r="AT643" s="218" t="s">
        <v>229</v>
      </c>
      <c r="AU643" s="218" t="s">
        <v>21</v>
      </c>
      <c r="AV643" s="14" t="s">
        <v>21</v>
      </c>
      <c r="AW643" s="14" t="s">
        <v>4</v>
      </c>
      <c r="AX643" s="14" t="s">
        <v>89</v>
      </c>
      <c r="AY643" s="218" t="s">
        <v>221</v>
      </c>
    </row>
    <row r="644" spans="1:65" s="2" customFormat="1" ht="14.45" customHeight="1">
      <c r="A644" s="37"/>
      <c r="B644" s="38"/>
      <c r="C644" s="245" t="s">
        <v>739</v>
      </c>
      <c r="D644" s="245" t="s">
        <v>447</v>
      </c>
      <c r="E644" s="246" t="s">
        <v>740</v>
      </c>
      <c r="F644" s="247" t="s">
        <v>741</v>
      </c>
      <c r="G644" s="248" t="s">
        <v>121</v>
      </c>
      <c r="H644" s="249">
        <v>67.727999999999994</v>
      </c>
      <c r="I644" s="250"/>
      <c r="J644" s="251">
        <f>ROUND(I644*H644,2)</f>
        <v>0</v>
      </c>
      <c r="K644" s="247" t="s">
        <v>226</v>
      </c>
      <c r="L644" s="252"/>
      <c r="M644" s="253" t="s">
        <v>44</v>
      </c>
      <c r="N644" s="254" t="s">
        <v>53</v>
      </c>
      <c r="O644" s="67"/>
      <c r="P644" s="193">
        <f>O644*H644</f>
        <v>0</v>
      </c>
      <c r="Q644" s="193">
        <v>4.8000000000000001E-2</v>
      </c>
      <c r="R644" s="193">
        <f>Q644*H644</f>
        <v>3.2509439999999996</v>
      </c>
      <c r="S644" s="193">
        <v>0</v>
      </c>
      <c r="T644" s="194">
        <f>S644*H644</f>
        <v>0</v>
      </c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R644" s="195" t="s">
        <v>267</v>
      </c>
      <c r="AT644" s="195" t="s">
        <v>447</v>
      </c>
      <c r="AU644" s="195" t="s">
        <v>21</v>
      </c>
      <c r="AY644" s="19" t="s">
        <v>221</v>
      </c>
      <c r="BE644" s="196">
        <f>IF(N644="základní",J644,0)</f>
        <v>0</v>
      </c>
      <c r="BF644" s="196">
        <f>IF(N644="snížená",J644,0)</f>
        <v>0</v>
      </c>
      <c r="BG644" s="196">
        <f>IF(N644="zákl. přenesená",J644,0)</f>
        <v>0</v>
      </c>
      <c r="BH644" s="196">
        <f>IF(N644="sníž. přenesená",J644,0)</f>
        <v>0</v>
      </c>
      <c r="BI644" s="196">
        <f>IF(N644="nulová",J644,0)</f>
        <v>0</v>
      </c>
      <c r="BJ644" s="19" t="s">
        <v>89</v>
      </c>
      <c r="BK644" s="196">
        <f>ROUND(I644*H644,2)</f>
        <v>0</v>
      </c>
      <c r="BL644" s="19" t="s">
        <v>227</v>
      </c>
      <c r="BM644" s="195" t="s">
        <v>742</v>
      </c>
    </row>
    <row r="645" spans="1:65" s="14" customFormat="1">
      <c r="B645" s="208"/>
      <c r="C645" s="209"/>
      <c r="D645" s="199" t="s">
        <v>229</v>
      </c>
      <c r="E645" s="210" t="s">
        <v>44</v>
      </c>
      <c r="F645" s="211" t="s">
        <v>168</v>
      </c>
      <c r="G645" s="209"/>
      <c r="H645" s="212">
        <v>66.400000000000006</v>
      </c>
      <c r="I645" s="213"/>
      <c r="J645" s="209"/>
      <c r="K645" s="209"/>
      <c r="L645" s="214"/>
      <c r="M645" s="215"/>
      <c r="N645" s="216"/>
      <c r="O645" s="216"/>
      <c r="P645" s="216"/>
      <c r="Q645" s="216"/>
      <c r="R645" s="216"/>
      <c r="S645" s="216"/>
      <c r="T645" s="217"/>
      <c r="AT645" s="218" t="s">
        <v>229</v>
      </c>
      <c r="AU645" s="218" t="s">
        <v>21</v>
      </c>
      <c r="AV645" s="14" t="s">
        <v>21</v>
      </c>
      <c r="AW645" s="14" t="s">
        <v>42</v>
      </c>
      <c r="AX645" s="14" t="s">
        <v>89</v>
      </c>
      <c r="AY645" s="218" t="s">
        <v>221</v>
      </c>
    </row>
    <row r="646" spans="1:65" s="14" customFormat="1">
      <c r="B646" s="208"/>
      <c r="C646" s="209"/>
      <c r="D646" s="199" t="s">
        <v>229</v>
      </c>
      <c r="E646" s="209"/>
      <c r="F646" s="211" t="s">
        <v>743</v>
      </c>
      <c r="G646" s="209"/>
      <c r="H646" s="212">
        <v>67.727999999999994</v>
      </c>
      <c r="I646" s="213"/>
      <c r="J646" s="209"/>
      <c r="K646" s="209"/>
      <c r="L646" s="214"/>
      <c r="M646" s="215"/>
      <c r="N646" s="216"/>
      <c r="O646" s="216"/>
      <c r="P646" s="216"/>
      <c r="Q646" s="216"/>
      <c r="R646" s="216"/>
      <c r="S646" s="216"/>
      <c r="T646" s="217"/>
      <c r="AT646" s="218" t="s">
        <v>229</v>
      </c>
      <c r="AU646" s="218" t="s">
        <v>21</v>
      </c>
      <c r="AV646" s="14" t="s">
        <v>21</v>
      </c>
      <c r="AW646" s="14" t="s">
        <v>4</v>
      </c>
      <c r="AX646" s="14" t="s">
        <v>89</v>
      </c>
      <c r="AY646" s="218" t="s">
        <v>221</v>
      </c>
    </row>
    <row r="647" spans="1:65" s="2" customFormat="1" ht="14.45" customHeight="1">
      <c r="A647" s="37"/>
      <c r="B647" s="38"/>
      <c r="C647" s="184" t="s">
        <v>744</v>
      </c>
      <c r="D647" s="184" t="s">
        <v>223</v>
      </c>
      <c r="E647" s="185" t="s">
        <v>745</v>
      </c>
      <c r="F647" s="186" t="s">
        <v>746</v>
      </c>
      <c r="G647" s="187" t="s">
        <v>306</v>
      </c>
      <c r="H647" s="188">
        <v>28.863</v>
      </c>
      <c r="I647" s="189"/>
      <c r="J647" s="190">
        <f>ROUND(I647*H647,2)</f>
        <v>0</v>
      </c>
      <c r="K647" s="186" t="s">
        <v>226</v>
      </c>
      <c r="L647" s="42"/>
      <c r="M647" s="191" t="s">
        <v>44</v>
      </c>
      <c r="N647" s="192" t="s">
        <v>53</v>
      </c>
      <c r="O647" s="67"/>
      <c r="P647" s="193">
        <f>O647*H647</f>
        <v>0</v>
      </c>
      <c r="Q647" s="193">
        <v>2.45329</v>
      </c>
      <c r="R647" s="193">
        <f>Q647*H647</f>
        <v>70.80930927</v>
      </c>
      <c r="S647" s="193">
        <v>0</v>
      </c>
      <c r="T647" s="194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95" t="s">
        <v>227</v>
      </c>
      <c r="AT647" s="195" t="s">
        <v>223</v>
      </c>
      <c r="AU647" s="195" t="s">
        <v>21</v>
      </c>
      <c r="AY647" s="19" t="s">
        <v>221</v>
      </c>
      <c r="BE647" s="196">
        <f>IF(N647="základní",J647,0)</f>
        <v>0</v>
      </c>
      <c r="BF647" s="196">
        <f>IF(N647="snížená",J647,0)</f>
        <v>0</v>
      </c>
      <c r="BG647" s="196">
        <f>IF(N647="zákl. přenesená",J647,0)</f>
        <v>0</v>
      </c>
      <c r="BH647" s="196">
        <f>IF(N647="sníž. přenesená",J647,0)</f>
        <v>0</v>
      </c>
      <c r="BI647" s="196">
        <f>IF(N647="nulová",J647,0)</f>
        <v>0</v>
      </c>
      <c r="BJ647" s="19" t="s">
        <v>89</v>
      </c>
      <c r="BK647" s="196">
        <f>ROUND(I647*H647,2)</f>
        <v>0</v>
      </c>
      <c r="BL647" s="19" t="s">
        <v>227</v>
      </c>
      <c r="BM647" s="195" t="s">
        <v>747</v>
      </c>
    </row>
    <row r="648" spans="1:65" s="2" customFormat="1" ht="19.5">
      <c r="A648" s="37"/>
      <c r="B648" s="38"/>
      <c r="C648" s="39"/>
      <c r="D648" s="199" t="s">
        <v>288</v>
      </c>
      <c r="E648" s="39"/>
      <c r="F648" s="241" t="s">
        <v>733</v>
      </c>
      <c r="G648" s="39"/>
      <c r="H648" s="39"/>
      <c r="I648" s="242"/>
      <c r="J648" s="39"/>
      <c r="K648" s="39"/>
      <c r="L648" s="42"/>
      <c r="M648" s="243"/>
      <c r="N648" s="244"/>
      <c r="O648" s="67"/>
      <c r="P648" s="67"/>
      <c r="Q648" s="67"/>
      <c r="R648" s="67"/>
      <c r="S648" s="67"/>
      <c r="T648" s="68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T648" s="19" t="s">
        <v>288</v>
      </c>
      <c r="AU648" s="19" t="s">
        <v>21</v>
      </c>
    </row>
    <row r="649" spans="1:65" s="13" customFormat="1">
      <c r="B649" s="197"/>
      <c r="C649" s="198"/>
      <c r="D649" s="199" t="s">
        <v>229</v>
      </c>
      <c r="E649" s="200" t="s">
        <v>44</v>
      </c>
      <c r="F649" s="201" t="s">
        <v>384</v>
      </c>
      <c r="G649" s="198"/>
      <c r="H649" s="200" t="s">
        <v>44</v>
      </c>
      <c r="I649" s="202"/>
      <c r="J649" s="198"/>
      <c r="K649" s="198"/>
      <c r="L649" s="203"/>
      <c r="M649" s="204"/>
      <c r="N649" s="205"/>
      <c r="O649" s="205"/>
      <c r="P649" s="205"/>
      <c r="Q649" s="205"/>
      <c r="R649" s="205"/>
      <c r="S649" s="205"/>
      <c r="T649" s="206"/>
      <c r="AT649" s="207" t="s">
        <v>229</v>
      </c>
      <c r="AU649" s="207" t="s">
        <v>21</v>
      </c>
      <c r="AV649" s="13" t="s">
        <v>89</v>
      </c>
      <c r="AW649" s="13" t="s">
        <v>42</v>
      </c>
      <c r="AX649" s="13" t="s">
        <v>82</v>
      </c>
      <c r="AY649" s="207" t="s">
        <v>221</v>
      </c>
    </row>
    <row r="650" spans="1:65" s="13" customFormat="1">
      <c r="B650" s="197"/>
      <c r="C650" s="198"/>
      <c r="D650" s="199" t="s">
        <v>229</v>
      </c>
      <c r="E650" s="200" t="s">
        <v>44</v>
      </c>
      <c r="F650" s="201" t="s">
        <v>748</v>
      </c>
      <c r="G650" s="198"/>
      <c r="H650" s="200" t="s">
        <v>44</v>
      </c>
      <c r="I650" s="202"/>
      <c r="J650" s="198"/>
      <c r="K650" s="198"/>
      <c r="L650" s="203"/>
      <c r="M650" s="204"/>
      <c r="N650" s="205"/>
      <c r="O650" s="205"/>
      <c r="P650" s="205"/>
      <c r="Q650" s="205"/>
      <c r="R650" s="205"/>
      <c r="S650" s="205"/>
      <c r="T650" s="206"/>
      <c r="AT650" s="207" t="s">
        <v>229</v>
      </c>
      <c r="AU650" s="207" t="s">
        <v>21</v>
      </c>
      <c r="AV650" s="13" t="s">
        <v>89</v>
      </c>
      <c r="AW650" s="13" t="s">
        <v>42</v>
      </c>
      <c r="AX650" s="13" t="s">
        <v>82</v>
      </c>
      <c r="AY650" s="207" t="s">
        <v>221</v>
      </c>
    </row>
    <row r="651" spans="1:65" s="14" customFormat="1">
      <c r="B651" s="208"/>
      <c r="C651" s="209"/>
      <c r="D651" s="199" t="s">
        <v>229</v>
      </c>
      <c r="E651" s="210" t="s">
        <v>44</v>
      </c>
      <c r="F651" s="211" t="s">
        <v>749</v>
      </c>
      <c r="G651" s="209"/>
      <c r="H651" s="212">
        <v>7.3760000000000003</v>
      </c>
      <c r="I651" s="213"/>
      <c r="J651" s="209"/>
      <c r="K651" s="209"/>
      <c r="L651" s="214"/>
      <c r="M651" s="215"/>
      <c r="N651" s="216"/>
      <c r="O651" s="216"/>
      <c r="P651" s="216"/>
      <c r="Q651" s="216"/>
      <c r="R651" s="216"/>
      <c r="S651" s="216"/>
      <c r="T651" s="217"/>
      <c r="AT651" s="218" t="s">
        <v>229</v>
      </c>
      <c r="AU651" s="218" t="s">
        <v>21</v>
      </c>
      <c r="AV651" s="14" t="s">
        <v>21</v>
      </c>
      <c r="AW651" s="14" t="s">
        <v>42</v>
      </c>
      <c r="AX651" s="14" t="s">
        <v>82</v>
      </c>
      <c r="AY651" s="218" t="s">
        <v>221</v>
      </c>
    </row>
    <row r="652" spans="1:65" s="14" customFormat="1">
      <c r="B652" s="208"/>
      <c r="C652" s="209"/>
      <c r="D652" s="199" t="s">
        <v>229</v>
      </c>
      <c r="E652" s="210" t="s">
        <v>44</v>
      </c>
      <c r="F652" s="211" t="s">
        <v>750</v>
      </c>
      <c r="G652" s="209"/>
      <c r="H652" s="212">
        <v>1.66</v>
      </c>
      <c r="I652" s="213"/>
      <c r="J652" s="209"/>
      <c r="K652" s="209"/>
      <c r="L652" s="214"/>
      <c r="M652" s="215"/>
      <c r="N652" s="216"/>
      <c r="O652" s="216"/>
      <c r="P652" s="216"/>
      <c r="Q652" s="216"/>
      <c r="R652" s="216"/>
      <c r="S652" s="216"/>
      <c r="T652" s="217"/>
      <c r="AT652" s="218" t="s">
        <v>229</v>
      </c>
      <c r="AU652" s="218" t="s">
        <v>21</v>
      </c>
      <c r="AV652" s="14" t="s">
        <v>21</v>
      </c>
      <c r="AW652" s="14" t="s">
        <v>42</v>
      </c>
      <c r="AX652" s="14" t="s">
        <v>82</v>
      </c>
      <c r="AY652" s="218" t="s">
        <v>221</v>
      </c>
    </row>
    <row r="653" spans="1:65" s="14" customFormat="1">
      <c r="B653" s="208"/>
      <c r="C653" s="209"/>
      <c r="D653" s="199" t="s">
        <v>229</v>
      </c>
      <c r="E653" s="210" t="s">
        <v>44</v>
      </c>
      <c r="F653" s="211" t="s">
        <v>751</v>
      </c>
      <c r="G653" s="209"/>
      <c r="H653" s="212">
        <v>1.1000000000000001</v>
      </c>
      <c r="I653" s="213"/>
      <c r="J653" s="209"/>
      <c r="K653" s="209"/>
      <c r="L653" s="214"/>
      <c r="M653" s="215"/>
      <c r="N653" s="216"/>
      <c r="O653" s="216"/>
      <c r="P653" s="216"/>
      <c r="Q653" s="216"/>
      <c r="R653" s="216"/>
      <c r="S653" s="216"/>
      <c r="T653" s="217"/>
      <c r="AT653" s="218" t="s">
        <v>229</v>
      </c>
      <c r="AU653" s="218" t="s">
        <v>21</v>
      </c>
      <c r="AV653" s="14" t="s">
        <v>21</v>
      </c>
      <c r="AW653" s="14" t="s">
        <v>42</v>
      </c>
      <c r="AX653" s="14" t="s">
        <v>82</v>
      </c>
      <c r="AY653" s="218" t="s">
        <v>221</v>
      </c>
    </row>
    <row r="654" spans="1:65" s="14" customFormat="1">
      <c r="B654" s="208"/>
      <c r="C654" s="209"/>
      <c r="D654" s="199" t="s">
        <v>229</v>
      </c>
      <c r="E654" s="210" t="s">
        <v>44</v>
      </c>
      <c r="F654" s="211" t="s">
        <v>752</v>
      </c>
      <c r="G654" s="209"/>
      <c r="H654" s="212">
        <v>3.3490000000000002</v>
      </c>
      <c r="I654" s="213"/>
      <c r="J654" s="209"/>
      <c r="K654" s="209"/>
      <c r="L654" s="214"/>
      <c r="M654" s="215"/>
      <c r="N654" s="216"/>
      <c r="O654" s="216"/>
      <c r="P654" s="216"/>
      <c r="Q654" s="216"/>
      <c r="R654" s="216"/>
      <c r="S654" s="216"/>
      <c r="T654" s="217"/>
      <c r="AT654" s="218" t="s">
        <v>229</v>
      </c>
      <c r="AU654" s="218" t="s">
        <v>21</v>
      </c>
      <c r="AV654" s="14" t="s">
        <v>21</v>
      </c>
      <c r="AW654" s="14" t="s">
        <v>42</v>
      </c>
      <c r="AX654" s="14" t="s">
        <v>82</v>
      </c>
      <c r="AY654" s="218" t="s">
        <v>221</v>
      </c>
    </row>
    <row r="655" spans="1:65" s="14" customFormat="1">
      <c r="B655" s="208"/>
      <c r="C655" s="209"/>
      <c r="D655" s="199" t="s">
        <v>229</v>
      </c>
      <c r="E655" s="210" t="s">
        <v>44</v>
      </c>
      <c r="F655" s="211" t="s">
        <v>753</v>
      </c>
      <c r="G655" s="209"/>
      <c r="H655" s="212">
        <v>14.478999999999999</v>
      </c>
      <c r="I655" s="213"/>
      <c r="J655" s="209"/>
      <c r="K655" s="209"/>
      <c r="L655" s="214"/>
      <c r="M655" s="215"/>
      <c r="N655" s="216"/>
      <c r="O655" s="216"/>
      <c r="P655" s="216"/>
      <c r="Q655" s="216"/>
      <c r="R655" s="216"/>
      <c r="S655" s="216"/>
      <c r="T655" s="217"/>
      <c r="AT655" s="218" t="s">
        <v>229</v>
      </c>
      <c r="AU655" s="218" t="s">
        <v>21</v>
      </c>
      <c r="AV655" s="14" t="s">
        <v>21</v>
      </c>
      <c r="AW655" s="14" t="s">
        <v>42</v>
      </c>
      <c r="AX655" s="14" t="s">
        <v>82</v>
      </c>
      <c r="AY655" s="218" t="s">
        <v>221</v>
      </c>
    </row>
    <row r="656" spans="1:65" s="16" customFormat="1">
      <c r="B656" s="230"/>
      <c r="C656" s="231"/>
      <c r="D656" s="199" t="s">
        <v>229</v>
      </c>
      <c r="E656" s="232" t="s">
        <v>44</v>
      </c>
      <c r="F656" s="233" t="s">
        <v>754</v>
      </c>
      <c r="G656" s="231"/>
      <c r="H656" s="234">
        <v>27.963999999999999</v>
      </c>
      <c r="I656" s="235"/>
      <c r="J656" s="231"/>
      <c r="K656" s="231"/>
      <c r="L656" s="236"/>
      <c r="M656" s="237"/>
      <c r="N656" s="238"/>
      <c r="O656" s="238"/>
      <c r="P656" s="238"/>
      <c r="Q656" s="238"/>
      <c r="R656" s="238"/>
      <c r="S656" s="238"/>
      <c r="T656" s="239"/>
      <c r="AT656" s="240" t="s">
        <v>229</v>
      </c>
      <c r="AU656" s="240" t="s">
        <v>21</v>
      </c>
      <c r="AV656" s="16" t="s">
        <v>123</v>
      </c>
      <c r="AW656" s="16" t="s">
        <v>42</v>
      </c>
      <c r="AX656" s="16" t="s">
        <v>82</v>
      </c>
      <c r="AY656" s="240" t="s">
        <v>221</v>
      </c>
    </row>
    <row r="657" spans="1:65" s="13" customFormat="1">
      <c r="B657" s="197"/>
      <c r="C657" s="198"/>
      <c r="D657" s="199" t="s">
        <v>229</v>
      </c>
      <c r="E657" s="200" t="s">
        <v>44</v>
      </c>
      <c r="F657" s="201" t="s">
        <v>381</v>
      </c>
      <c r="G657" s="198"/>
      <c r="H657" s="200" t="s">
        <v>44</v>
      </c>
      <c r="I657" s="202"/>
      <c r="J657" s="198"/>
      <c r="K657" s="198"/>
      <c r="L657" s="203"/>
      <c r="M657" s="204"/>
      <c r="N657" s="205"/>
      <c r="O657" s="205"/>
      <c r="P657" s="205"/>
      <c r="Q657" s="205"/>
      <c r="R657" s="205"/>
      <c r="S657" s="205"/>
      <c r="T657" s="206"/>
      <c r="AT657" s="207" t="s">
        <v>229</v>
      </c>
      <c r="AU657" s="207" t="s">
        <v>21</v>
      </c>
      <c r="AV657" s="13" t="s">
        <v>89</v>
      </c>
      <c r="AW657" s="13" t="s">
        <v>42</v>
      </c>
      <c r="AX657" s="13" t="s">
        <v>82</v>
      </c>
      <c r="AY657" s="207" t="s">
        <v>221</v>
      </c>
    </row>
    <row r="658" spans="1:65" s="13" customFormat="1">
      <c r="B658" s="197"/>
      <c r="C658" s="198"/>
      <c r="D658" s="199" t="s">
        <v>229</v>
      </c>
      <c r="E658" s="200" t="s">
        <v>44</v>
      </c>
      <c r="F658" s="201" t="s">
        <v>748</v>
      </c>
      <c r="G658" s="198"/>
      <c r="H658" s="200" t="s">
        <v>44</v>
      </c>
      <c r="I658" s="202"/>
      <c r="J658" s="198"/>
      <c r="K658" s="198"/>
      <c r="L658" s="203"/>
      <c r="M658" s="204"/>
      <c r="N658" s="205"/>
      <c r="O658" s="205"/>
      <c r="P658" s="205"/>
      <c r="Q658" s="205"/>
      <c r="R658" s="205"/>
      <c r="S658" s="205"/>
      <c r="T658" s="206"/>
      <c r="AT658" s="207" t="s">
        <v>229</v>
      </c>
      <c r="AU658" s="207" t="s">
        <v>21</v>
      </c>
      <c r="AV658" s="13" t="s">
        <v>89</v>
      </c>
      <c r="AW658" s="13" t="s">
        <v>42</v>
      </c>
      <c r="AX658" s="13" t="s">
        <v>82</v>
      </c>
      <c r="AY658" s="207" t="s">
        <v>221</v>
      </c>
    </row>
    <row r="659" spans="1:65" s="14" customFormat="1">
      <c r="B659" s="208"/>
      <c r="C659" s="209"/>
      <c r="D659" s="199" t="s">
        <v>229</v>
      </c>
      <c r="E659" s="210" t="s">
        <v>44</v>
      </c>
      <c r="F659" s="211" t="s">
        <v>755</v>
      </c>
      <c r="G659" s="209"/>
      <c r="H659" s="212">
        <v>0.89900000000000002</v>
      </c>
      <c r="I659" s="213"/>
      <c r="J659" s="209"/>
      <c r="K659" s="209"/>
      <c r="L659" s="214"/>
      <c r="M659" s="215"/>
      <c r="N659" s="216"/>
      <c r="O659" s="216"/>
      <c r="P659" s="216"/>
      <c r="Q659" s="216"/>
      <c r="R659" s="216"/>
      <c r="S659" s="216"/>
      <c r="T659" s="217"/>
      <c r="AT659" s="218" t="s">
        <v>229</v>
      </c>
      <c r="AU659" s="218" t="s">
        <v>21</v>
      </c>
      <c r="AV659" s="14" t="s">
        <v>21</v>
      </c>
      <c r="AW659" s="14" t="s">
        <v>42</v>
      </c>
      <c r="AX659" s="14" t="s">
        <v>82</v>
      </c>
      <c r="AY659" s="218" t="s">
        <v>221</v>
      </c>
    </row>
    <row r="660" spans="1:65" s="16" customFormat="1">
      <c r="B660" s="230"/>
      <c r="C660" s="231"/>
      <c r="D660" s="199" t="s">
        <v>229</v>
      </c>
      <c r="E660" s="232" t="s">
        <v>44</v>
      </c>
      <c r="F660" s="233" t="s">
        <v>756</v>
      </c>
      <c r="G660" s="231"/>
      <c r="H660" s="234">
        <v>0.89900000000000002</v>
      </c>
      <c r="I660" s="235"/>
      <c r="J660" s="231"/>
      <c r="K660" s="231"/>
      <c r="L660" s="236"/>
      <c r="M660" s="237"/>
      <c r="N660" s="238"/>
      <c r="O660" s="238"/>
      <c r="P660" s="238"/>
      <c r="Q660" s="238"/>
      <c r="R660" s="238"/>
      <c r="S660" s="238"/>
      <c r="T660" s="239"/>
      <c r="AT660" s="240" t="s">
        <v>229</v>
      </c>
      <c r="AU660" s="240" t="s">
        <v>21</v>
      </c>
      <c r="AV660" s="16" t="s">
        <v>123</v>
      </c>
      <c r="AW660" s="16" t="s">
        <v>42</v>
      </c>
      <c r="AX660" s="16" t="s">
        <v>82</v>
      </c>
      <c r="AY660" s="240" t="s">
        <v>221</v>
      </c>
    </row>
    <row r="661" spans="1:65" s="15" customFormat="1">
      <c r="B661" s="219"/>
      <c r="C661" s="220"/>
      <c r="D661" s="199" t="s">
        <v>229</v>
      </c>
      <c r="E661" s="221" t="s">
        <v>44</v>
      </c>
      <c r="F661" s="222" t="s">
        <v>232</v>
      </c>
      <c r="G661" s="220"/>
      <c r="H661" s="223">
        <v>28.863</v>
      </c>
      <c r="I661" s="224"/>
      <c r="J661" s="220"/>
      <c r="K661" s="220"/>
      <c r="L661" s="225"/>
      <c r="M661" s="226"/>
      <c r="N661" s="227"/>
      <c r="O661" s="227"/>
      <c r="P661" s="227"/>
      <c r="Q661" s="227"/>
      <c r="R661" s="227"/>
      <c r="S661" s="227"/>
      <c r="T661" s="228"/>
      <c r="AT661" s="229" t="s">
        <v>229</v>
      </c>
      <c r="AU661" s="229" t="s">
        <v>21</v>
      </c>
      <c r="AV661" s="15" t="s">
        <v>227</v>
      </c>
      <c r="AW661" s="15" t="s">
        <v>42</v>
      </c>
      <c r="AX661" s="15" t="s">
        <v>89</v>
      </c>
      <c r="AY661" s="229" t="s">
        <v>221</v>
      </c>
    </row>
    <row r="662" spans="1:65" s="2" customFormat="1" ht="14.45" customHeight="1">
      <c r="A662" s="37"/>
      <c r="B662" s="38"/>
      <c r="C662" s="184" t="s">
        <v>757</v>
      </c>
      <c r="D662" s="184" t="s">
        <v>223</v>
      </c>
      <c r="E662" s="185" t="s">
        <v>758</v>
      </c>
      <c r="F662" s="186" t="s">
        <v>759</v>
      </c>
      <c r="G662" s="187" t="s">
        <v>121</v>
      </c>
      <c r="H662" s="188">
        <v>769.14200000000005</v>
      </c>
      <c r="I662" s="189"/>
      <c r="J662" s="190">
        <f>ROUND(I662*H662,2)</f>
        <v>0</v>
      </c>
      <c r="K662" s="186" t="s">
        <v>226</v>
      </c>
      <c r="L662" s="42"/>
      <c r="M662" s="191" t="s">
        <v>44</v>
      </c>
      <c r="N662" s="192" t="s">
        <v>53</v>
      </c>
      <c r="O662" s="67"/>
      <c r="P662" s="193">
        <f>O662*H662</f>
        <v>0</v>
      </c>
      <c r="Q662" s="193">
        <v>0</v>
      </c>
      <c r="R662" s="193">
        <f>Q662*H662</f>
        <v>0</v>
      </c>
      <c r="S662" s="193">
        <v>0</v>
      </c>
      <c r="T662" s="194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195" t="s">
        <v>227</v>
      </c>
      <c r="AT662" s="195" t="s">
        <v>223</v>
      </c>
      <c r="AU662" s="195" t="s">
        <v>21</v>
      </c>
      <c r="AY662" s="19" t="s">
        <v>221</v>
      </c>
      <c r="BE662" s="196">
        <f>IF(N662="základní",J662,0)</f>
        <v>0</v>
      </c>
      <c r="BF662" s="196">
        <f>IF(N662="snížená",J662,0)</f>
        <v>0</v>
      </c>
      <c r="BG662" s="196">
        <f>IF(N662="zákl. přenesená",J662,0)</f>
        <v>0</v>
      </c>
      <c r="BH662" s="196">
        <f>IF(N662="sníž. přenesená",J662,0)</f>
        <v>0</v>
      </c>
      <c r="BI662" s="196">
        <f>IF(N662="nulová",J662,0)</f>
        <v>0</v>
      </c>
      <c r="BJ662" s="19" t="s">
        <v>89</v>
      </c>
      <c r="BK662" s="196">
        <f>ROUND(I662*H662,2)</f>
        <v>0</v>
      </c>
      <c r="BL662" s="19" t="s">
        <v>227</v>
      </c>
      <c r="BM662" s="195" t="s">
        <v>760</v>
      </c>
    </row>
    <row r="663" spans="1:65" s="13" customFormat="1">
      <c r="B663" s="197"/>
      <c r="C663" s="198"/>
      <c r="D663" s="199" t="s">
        <v>229</v>
      </c>
      <c r="E663" s="200" t="s">
        <v>44</v>
      </c>
      <c r="F663" s="201" t="s">
        <v>384</v>
      </c>
      <c r="G663" s="198"/>
      <c r="H663" s="200" t="s">
        <v>44</v>
      </c>
      <c r="I663" s="202"/>
      <c r="J663" s="198"/>
      <c r="K663" s="198"/>
      <c r="L663" s="203"/>
      <c r="M663" s="204"/>
      <c r="N663" s="205"/>
      <c r="O663" s="205"/>
      <c r="P663" s="205"/>
      <c r="Q663" s="205"/>
      <c r="R663" s="205"/>
      <c r="S663" s="205"/>
      <c r="T663" s="206"/>
      <c r="AT663" s="207" t="s">
        <v>229</v>
      </c>
      <c r="AU663" s="207" t="s">
        <v>21</v>
      </c>
      <c r="AV663" s="13" t="s">
        <v>89</v>
      </c>
      <c r="AW663" s="13" t="s">
        <v>42</v>
      </c>
      <c r="AX663" s="13" t="s">
        <v>82</v>
      </c>
      <c r="AY663" s="207" t="s">
        <v>221</v>
      </c>
    </row>
    <row r="664" spans="1:65" s="14" customFormat="1">
      <c r="B664" s="208"/>
      <c r="C664" s="209"/>
      <c r="D664" s="199" t="s">
        <v>229</v>
      </c>
      <c r="E664" s="210" t="s">
        <v>44</v>
      </c>
      <c r="F664" s="211" t="s">
        <v>119</v>
      </c>
      <c r="G664" s="209"/>
      <c r="H664" s="212">
        <v>133.97</v>
      </c>
      <c r="I664" s="213"/>
      <c r="J664" s="209"/>
      <c r="K664" s="209"/>
      <c r="L664" s="214"/>
      <c r="M664" s="215"/>
      <c r="N664" s="216"/>
      <c r="O664" s="216"/>
      <c r="P664" s="216"/>
      <c r="Q664" s="216"/>
      <c r="R664" s="216"/>
      <c r="S664" s="216"/>
      <c r="T664" s="217"/>
      <c r="AT664" s="218" t="s">
        <v>229</v>
      </c>
      <c r="AU664" s="218" t="s">
        <v>21</v>
      </c>
      <c r="AV664" s="14" t="s">
        <v>21</v>
      </c>
      <c r="AW664" s="14" t="s">
        <v>42</v>
      </c>
      <c r="AX664" s="14" t="s">
        <v>82</v>
      </c>
      <c r="AY664" s="218" t="s">
        <v>221</v>
      </c>
    </row>
    <row r="665" spans="1:65" s="14" customFormat="1">
      <c r="B665" s="208"/>
      <c r="C665" s="209"/>
      <c r="D665" s="199" t="s">
        <v>229</v>
      </c>
      <c r="E665" s="210" t="s">
        <v>44</v>
      </c>
      <c r="F665" s="211" t="s">
        <v>124</v>
      </c>
      <c r="G665" s="209"/>
      <c r="H665" s="212">
        <v>44</v>
      </c>
      <c r="I665" s="213"/>
      <c r="J665" s="209"/>
      <c r="K665" s="209"/>
      <c r="L665" s="214"/>
      <c r="M665" s="215"/>
      <c r="N665" s="216"/>
      <c r="O665" s="216"/>
      <c r="P665" s="216"/>
      <c r="Q665" s="216"/>
      <c r="R665" s="216"/>
      <c r="S665" s="216"/>
      <c r="T665" s="217"/>
      <c r="AT665" s="218" t="s">
        <v>229</v>
      </c>
      <c r="AU665" s="218" t="s">
        <v>21</v>
      </c>
      <c r="AV665" s="14" t="s">
        <v>21</v>
      </c>
      <c r="AW665" s="14" t="s">
        <v>42</v>
      </c>
      <c r="AX665" s="14" t="s">
        <v>82</v>
      </c>
      <c r="AY665" s="218" t="s">
        <v>221</v>
      </c>
    </row>
    <row r="666" spans="1:65" s="14" customFormat="1">
      <c r="B666" s="208"/>
      <c r="C666" s="209"/>
      <c r="D666" s="199" t="s">
        <v>229</v>
      </c>
      <c r="E666" s="210" t="s">
        <v>44</v>
      </c>
      <c r="F666" s="211" t="s">
        <v>128</v>
      </c>
      <c r="G666" s="209"/>
      <c r="H666" s="212">
        <v>579.15</v>
      </c>
      <c r="I666" s="213"/>
      <c r="J666" s="209"/>
      <c r="K666" s="209"/>
      <c r="L666" s="214"/>
      <c r="M666" s="215"/>
      <c r="N666" s="216"/>
      <c r="O666" s="216"/>
      <c r="P666" s="216"/>
      <c r="Q666" s="216"/>
      <c r="R666" s="216"/>
      <c r="S666" s="216"/>
      <c r="T666" s="217"/>
      <c r="AT666" s="218" t="s">
        <v>229</v>
      </c>
      <c r="AU666" s="218" t="s">
        <v>21</v>
      </c>
      <c r="AV666" s="14" t="s">
        <v>21</v>
      </c>
      <c r="AW666" s="14" t="s">
        <v>42</v>
      </c>
      <c r="AX666" s="14" t="s">
        <v>82</v>
      </c>
      <c r="AY666" s="218" t="s">
        <v>221</v>
      </c>
    </row>
    <row r="667" spans="1:65" s="16" customFormat="1">
      <c r="B667" s="230"/>
      <c r="C667" s="231"/>
      <c r="D667" s="199" t="s">
        <v>229</v>
      </c>
      <c r="E667" s="232" t="s">
        <v>44</v>
      </c>
      <c r="F667" s="233" t="s">
        <v>761</v>
      </c>
      <c r="G667" s="231"/>
      <c r="H667" s="234">
        <v>757.12</v>
      </c>
      <c r="I667" s="235"/>
      <c r="J667" s="231"/>
      <c r="K667" s="231"/>
      <c r="L667" s="236"/>
      <c r="M667" s="237"/>
      <c r="N667" s="238"/>
      <c r="O667" s="238"/>
      <c r="P667" s="238"/>
      <c r="Q667" s="238"/>
      <c r="R667" s="238"/>
      <c r="S667" s="238"/>
      <c r="T667" s="239"/>
      <c r="AT667" s="240" t="s">
        <v>229</v>
      </c>
      <c r="AU667" s="240" t="s">
        <v>21</v>
      </c>
      <c r="AV667" s="16" t="s">
        <v>123</v>
      </c>
      <c r="AW667" s="16" t="s">
        <v>42</v>
      </c>
      <c r="AX667" s="16" t="s">
        <v>82</v>
      </c>
      <c r="AY667" s="240" t="s">
        <v>221</v>
      </c>
    </row>
    <row r="668" spans="1:65" s="13" customFormat="1">
      <c r="B668" s="197"/>
      <c r="C668" s="198"/>
      <c r="D668" s="199" t="s">
        <v>229</v>
      </c>
      <c r="E668" s="200" t="s">
        <v>44</v>
      </c>
      <c r="F668" s="201" t="s">
        <v>320</v>
      </c>
      <c r="G668" s="198"/>
      <c r="H668" s="200" t="s">
        <v>44</v>
      </c>
      <c r="I668" s="202"/>
      <c r="J668" s="198"/>
      <c r="K668" s="198"/>
      <c r="L668" s="203"/>
      <c r="M668" s="204"/>
      <c r="N668" s="205"/>
      <c r="O668" s="205"/>
      <c r="P668" s="205"/>
      <c r="Q668" s="205"/>
      <c r="R668" s="205"/>
      <c r="S668" s="205"/>
      <c r="T668" s="206"/>
      <c r="AT668" s="207" t="s">
        <v>229</v>
      </c>
      <c r="AU668" s="207" t="s">
        <v>21</v>
      </c>
      <c r="AV668" s="13" t="s">
        <v>89</v>
      </c>
      <c r="AW668" s="13" t="s">
        <v>42</v>
      </c>
      <c r="AX668" s="13" t="s">
        <v>82</v>
      </c>
      <c r="AY668" s="207" t="s">
        <v>221</v>
      </c>
    </row>
    <row r="669" spans="1:65" s="14" customFormat="1">
      <c r="B669" s="208"/>
      <c r="C669" s="209"/>
      <c r="D669" s="199" t="s">
        <v>229</v>
      </c>
      <c r="E669" s="210" t="s">
        <v>44</v>
      </c>
      <c r="F669" s="211" t="s">
        <v>762</v>
      </c>
      <c r="G669" s="209"/>
      <c r="H669" s="212">
        <v>8</v>
      </c>
      <c r="I669" s="213"/>
      <c r="J669" s="209"/>
      <c r="K669" s="209"/>
      <c r="L669" s="214"/>
      <c r="M669" s="215"/>
      <c r="N669" s="216"/>
      <c r="O669" s="216"/>
      <c r="P669" s="216"/>
      <c r="Q669" s="216"/>
      <c r="R669" s="216"/>
      <c r="S669" s="216"/>
      <c r="T669" s="217"/>
      <c r="AT669" s="218" t="s">
        <v>229</v>
      </c>
      <c r="AU669" s="218" t="s">
        <v>21</v>
      </c>
      <c r="AV669" s="14" t="s">
        <v>21</v>
      </c>
      <c r="AW669" s="14" t="s">
        <v>42</v>
      </c>
      <c r="AX669" s="14" t="s">
        <v>82</v>
      </c>
      <c r="AY669" s="218" t="s">
        <v>221</v>
      </c>
    </row>
    <row r="670" spans="1:65" s="14" customFormat="1">
      <c r="B670" s="208"/>
      <c r="C670" s="209"/>
      <c r="D670" s="199" t="s">
        <v>229</v>
      </c>
      <c r="E670" s="210" t="s">
        <v>44</v>
      </c>
      <c r="F670" s="211" t="s">
        <v>763</v>
      </c>
      <c r="G670" s="209"/>
      <c r="H670" s="212">
        <v>3.016</v>
      </c>
      <c r="I670" s="213"/>
      <c r="J670" s="209"/>
      <c r="K670" s="209"/>
      <c r="L670" s="214"/>
      <c r="M670" s="215"/>
      <c r="N670" s="216"/>
      <c r="O670" s="216"/>
      <c r="P670" s="216"/>
      <c r="Q670" s="216"/>
      <c r="R670" s="216"/>
      <c r="S670" s="216"/>
      <c r="T670" s="217"/>
      <c r="AT670" s="218" t="s">
        <v>229</v>
      </c>
      <c r="AU670" s="218" t="s">
        <v>21</v>
      </c>
      <c r="AV670" s="14" t="s">
        <v>21</v>
      </c>
      <c r="AW670" s="14" t="s">
        <v>42</v>
      </c>
      <c r="AX670" s="14" t="s">
        <v>82</v>
      </c>
      <c r="AY670" s="218" t="s">
        <v>221</v>
      </c>
    </row>
    <row r="671" spans="1:65" s="14" customFormat="1">
      <c r="B671" s="208"/>
      <c r="C671" s="209"/>
      <c r="D671" s="199" t="s">
        <v>229</v>
      </c>
      <c r="E671" s="210" t="s">
        <v>44</v>
      </c>
      <c r="F671" s="211" t="s">
        <v>764</v>
      </c>
      <c r="G671" s="209"/>
      <c r="H671" s="212">
        <v>0.88</v>
      </c>
      <c r="I671" s="213"/>
      <c r="J671" s="209"/>
      <c r="K671" s="209"/>
      <c r="L671" s="214"/>
      <c r="M671" s="215"/>
      <c r="N671" s="216"/>
      <c r="O671" s="216"/>
      <c r="P671" s="216"/>
      <c r="Q671" s="216"/>
      <c r="R671" s="216"/>
      <c r="S671" s="216"/>
      <c r="T671" s="217"/>
      <c r="AT671" s="218" t="s">
        <v>229</v>
      </c>
      <c r="AU671" s="218" t="s">
        <v>21</v>
      </c>
      <c r="AV671" s="14" t="s">
        <v>21</v>
      </c>
      <c r="AW671" s="14" t="s">
        <v>42</v>
      </c>
      <c r="AX671" s="14" t="s">
        <v>82</v>
      </c>
      <c r="AY671" s="218" t="s">
        <v>221</v>
      </c>
    </row>
    <row r="672" spans="1:65" s="14" customFormat="1">
      <c r="B672" s="208"/>
      <c r="C672" s="209"/>
      <c r="D672" s="199" t="s">
        <v>229</v>
      </c>
      <c r="E672" s="210" t="s">
        <v>44</v>
      </c>
      <c r="F672" s="211" t="s">
        <v>765</v>
      </c>
      <c r="G672" s="209"/>
      <c r="H672" s="212">
        <v>0.126</v>
      </c>
      <c r="I672" s="213"/>
      <c r="J672" s="209"/>
      <c r="K672" s="209"/>
      <c r="L672" s="214"/>
      <c r="M672" s="215"/>
      <c r="N672" s="216"/>
      <c r="O672" s="216"/>
      <c r="P672" s="216"/>
      <c r="Q672" s="216"/>
      <c r="R672" s="216"/>
      <c r="S672" s="216"/>
      <c r="T672" s="217"/>
      <c r="AT672" s="218" t="s">
        <v>229</v>
      </c>
      <c r="AU672" s="218" t="s">
        <v>21</v>
      </c>
      <c r="AV672" s="14" t="s">
        <v>21</v>
      </c>
      <c r="AW672" s="14" t="s">
        <v>42</v>
      </c>
      <c r="AX672" s="14" t="s">
        <v>82</v>
      </c>
      <c r="AY672" s="218" t="s">
        <v>221</v>
      </c>
    </row>
    <row r="673" spans="1:65" s="16" customFormat="1">
      <c r="B673" s="230"/>
      <c r="C673" s="231"/>
      <c r="D673" s="199" t="s">
        <v>229</v>
      </c>
      <c r="E673" s="232" t="s">
        <v>44</v>
      </c>
      <c r="F673" s="233" t="s">
        <v>766</v>
      </c>
      <c r="G673" s="231"/>
      <c r="H673" s="234">
        <v>12.022</v>
      </c>
      <c r="I673" s="235"/>
      <c r="J673" s="231"/>
      <c r="K673" s="231"/>
      <c r="L673" s="236"/>
      <c r="M673" s="237"/>
      <c r="N673" s="238"/>
      <c r="O673" s="238"/>
      <c r="P673" s="238"/>
      <c r="Q673" s="238"/>
      <c r="R673" s="238"/>
      <c r="S673" s="238"/>
      <c r="T673" s="239"/>
      <c r="AT673" s="240" t="s">
        <v>229</v>
      </c>
      <c r="AU673" s="240" t="s">
        <v>21</v>
      </c>
      <c r="AV673" s="16" t="s">
        <v>123</v>
      </c>
      <c r="AW673" s="16" t="s">
        <v>42</v>
      </c>
      <c r="AX673" s="16" t="s">
        <v>82</v>
      </c>
      <c r="AY673" s="240" t="s">
        <v>221</v>
      </c>
    </row>
    <row r="674" spans="1:65" s="15" customFormat="1">
      <c r="B674" s="219"/>
      <c r="C674" s="220"/>
      <c r="D674" s="199" t="s">
        <v>229</v>
      </c>
      <c r="E674" s="221" t="s">
        <v>44</v>
      </c>
      <c r="F674" s="222" t="s">
        <v>232</v>
      </c>
      <c r="G674" s="220"/>
      <c r="H674" s="223">
        <v>769.14200000000005</v>
      </c>
      <c r="I674" s="224"/>
      <c r="J674" s="220"/>
      <c r="K674" s="220"/>
      <c r="L674" s="225"/>
      <c r="M674" s="226"/>
      <c r="N674" s="227"/>
      <c r="O674" s="227"/>
      <c r="P674" s="227"/>
      <c r="Q674" s="227"/>
      <c r="R674" s="227"/>
      <c r="S674" s="227"/>
      <c r="T674" s="228"/>
      <c r="AT674" s="229" t="s">
        <v>229</v>
      </c>
      <c r="AU674" s="229" t="s">
        <v>21</v>
      </c>
      <c r="AV674" s="15" t="s">
        <v>227</v>
      </c>
      <c r="AW674" s="15" t="s">
        <v>42</v>
      </c>
      <c r="AX674" s="15" t="s">
        <v>89</v>
      </c>
      <c r="AY674" s="229" t="s">
        <v>221</v>
      </c>
    </row>
    <row r="675" spans="1:65" s="2" customFormat="1" ht="24.2" customHeight="1">
      <c r="A675" s="37"/>
      <c r="B675" s="38"/>
      <c r="C675" s="184" t="s">
        <v>767</v>
      </c>
      <c r="D675" s="184" t="s">
        <v>223</v>
      </c>
      <c r="E675" s="185" t="s">
        <v>768</v>
      </c>
      <c r="F675" s="186" t="s">
        <v>769</v>
      </c>
      <c r="G675" s="187" t="s">
        <v>121</v>
      </c>
      <c r="H675" s="188">
        <v>769.14200000000005</v>
      </c>
      <c r="I675" s="189"/>
      <c r="J675" s="190">
        <f>ROUND(I675*H675,2)</f>
        <v>0</v>
      </c>
      <c r="K675" s="186" t="s">
        <v>226</v>
      </c>
      <c r="L675" s="42"/>
      <c r="M675" s="191" t="s">
        <v>44</v>
      </c>
      <c r="N675" s="192" t="s">
        <v>53</v>
      </c>
      <c r="O675" s="67"/>
      <c r="P675" s="193">
        <f>O675*H675</f>
        <v>0</v>
      </c>
      <c r="Q675" s="193">
        <v>5.0000000000000002E-5</v>
      </c>
      <c r="R675" s="193">
        <f>Q675*H675</f>
        <v>3.8457100000000008E-2</v>
      </c>
      <c r="S675" s="193">
        <v>0</v>
      </c>
      <c r="T675" s="194">
        <f>S675*H675</f>
        <v>0</v>
      </c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R675" s="195" t="s">
        <v>227</v>
      </c>
      <c r="AT675" s="195" t="s">
        <v>223</v>
      </c>
      <c r="AU675" s="195" t="s">
        <v>21</v>
      </c>
      <c r="AY675" s="19" t="s">
        <v>221</v>
      </c>
      <c r="BE675" s="196">
        <f>IF(N675="základní",J675,0)</f>
        <v>0</v>
      </c>
      <c r="BF675" s="196">
        <f>IF(N675="snížená",J675,0)</f>
        <v>0</v>
      </c>
      <c r="BG675" s="196">
        <f>IF(N675="zákl. přenesená",J675,0)</f>
        <v>0</v>
      </c>
      <c r="BH675" s="196">
        <f>IF(N675="sníž. přenesená",J675,0)</f>
        <v>0</v>
      </c>
      <c r="BI675" s="196">
        <f>IF(N675="nulová",J675,0)</f>
        <v>0</v>
      </c>
      <c r="BJ675" s="19" t="s">
        <v>89</v>
      </c>
      <c r="BK675" s="196">
        <f>ROUND(I675*H675,2)</f>
        <v>0</v>
      </c>
      <c r="BL675" s="19" t="s">
        <v>227</v>
      </c>
      <c r="BM675" s="195" t="s">
        <v>770</v>
      </c>
    </row>
    <row r="676" spans="1:65" s="13" customFormat="1">
      <c r="B676" s="197"/>
      <c r="C676" s="198"/>
      <c r="D676" s="199" t="s">
        <v>229</v>
      </c>
      <c r="E676" s="200" t="s">
        <v>44</v>
      </c>
      <c r="F676" s="201" t="s">
        <v>384</v>
      </c>
      <c r="G676" s="198"/>
      <c r="H676" s="200" t="s">
        <v>44</v>
      </c>
      <c r="I676" s="202"/>
      <c r="J676" s="198"/>
      <c r="K676" s="198"/>
      <c r="L676" s="203"/>
      <c r="M676" s="204"/>
      <c r="N676" s="205"/>
      <c r="O676" s="205"/>
      <c r="P676" s="205"/>
      <c r="Q676" s="205"/>
      <c r="R676" s="205"/>
      <c r="S676" s="205"/>
      <c r="T676" s="206"/>
      <c r="AT676" s="207" t="s">
        <v>229</v>
      </c>
      <c r="AU676" s="207" t="s">
        <v>21</v>
      </c>
      <c r="AV676" s="13" t="s">
        <v>89</v>
      </c>
      <c r="AW676" s="13" t="s">
        <v>42</v>
      </c>
      <c r="AX676" s="13" t="s">
        <v>82</v>
      </c>
      <c r="AY676" s="207" t="s">
        <v>221</v>
      </c>
    </row>
    <row r="677" spans="1:65" s="14" customFormat="1">
      <c r="B677" s="208"/>
      <c r="C677" s="209"/>
      <c r="D677" s="199" t="s">
        <v>229</v>
      </c>
      <c r="E677" s="210" t="s">
        <v>44</v>
      </c>
      <c r="F677" s="211" t="s">
        <v>119</v>
      </c>
      <c r="G677" s="209"/>
      <c r="H677" s="212">
        <v>133.97</v>
      </c>
      <c r="I677" s="213"/>
      <c r="J677" s="209"/>
      <c r="K677" s="209"/>
      <c r="L677" s="214"/>
      <c r="M677" s="215"/>
      <c r="N677" s="216"/>
      <c r="O677" s="216"/>
      <c r="P677" s="216"/>
      <c r="Q677" s="216"/>
      <c r="R677" s="216"/>
      <c r="S677" s="216"/>
      <c r="T677" s="217"/>
      <c r="AT677" s="218" t="s">
        <v>229</v>
      </c>
      <c r="AU677" s="218" t="s">
        <v>21</v>
      </c>
      <c r="AV677" s="14" t="s">
        <v>21</v>
      </c>
      <c r="AW677" s="14" t="s">
        <v>42</v>
      </c>
      <c r="AX677" s="14" t="s">
        <v>82</v>
      </c>
      <c r="AY677" s="218" t="s">
        <v>221</v>
      </c>
    </row>
    <row r="678" spans="1:65" s="14" customFormat="1">
      <c r="B678" s="208"/>
      <c r="C678" s="209"/>
      <c r="D678" s="199" t="s">
        <v>229</v>
      </c>
      <c r="E678" s="210" t="s">
        <v>44</v>
      </c>
      <c r="F678" s="211" t="s">
        <v>124</v>
      </c>
      <c r="G678" s="209"/>
      <c r="H678" s="212">
        <v>44</v>
      </c>
      <c r="I678" s="213"/>
      <c r="J678" s="209"/>
      <c r="K678" s="209"/>
      <c r="L678" s="214"/>
      <c r="M678" s="215"/>
      <c r="N678" s="216"/>
      <c r="O678" s="216"/>
      <c r="P678" s="216"/>
      <c r="Q678" s="216"/>
      <c r="R678" s="216"/>
      <c r="S678" s="216"/>
      <c r="T678" s="217"/>
      <c r="AT678" s="218" t="s">
        <v>229</v>
      </c>
      <c r="AU678" s="218" t="s">
        <v>21</v>
      </c>
      <c r="AV678" s="14" t="s">
        <v>21</v>
      </c>
      <c r="AW678" s="14" t="s">
        <v>42</v>
      </c>
      <c r="AX678" s="14" t="s">
        <v>82</v>
      </c>
      <c r="AY678" s="218" t="s">
        <v>221</v>
      </c>
    </row>
    <row r="679" spans="1:65" s="14" customFormat="1">
      <c r="B679" s="208"/>
      <c r="C679" s="209"/>
      <c r="D679" s="199" t="s">
        <v>229</v>
      </c>
      <c r="E679" s="210" t="s">
        <v>44</v>
      </c>
      <c r="F679" s="211" t="s">
        <v>128</v>
      </c>
      <c r="G679" s="209"/>
      <c r="H679" s="212">
        <v>579.15</v>
      </c>
      <c r="I679" s="213"/>
      <c r="J679" s="209"/>
      <c r="K679" s="209"/>
      <c r="L679" s="214"/>
      <c r="M679" s="215"/>
      <c r="N679" s="216"/>
      <c r="O679" s="216"/>
      <c r="P679" s="216"/>
      <c r="Q679" s="216"/>
      <c r="R679" s="216"/>
      <c r="S679" s="216"/>
      <c r="T679" s="217"/>
      <c r="AT679" s="218" t="s">
        <v>229</v>
      </c>
      <c r="AU679" s="218" t="s">
        <v>21</v>
      </c>
      <c r="AV679" s="14" t="s">
        <v>21</v>
      </c>
      <c r="AW679" s="14" t="s">
        <v>42</v>
      </c>
      <c r="AX679" s="14" t="s">
        <v>82</v>
      </c>
      <c r="AY679" s="218" t="s">
        <v>221</v>
      </c>
    </row>
    <row r="680" spans="1:65" s="16" customFormat="1">
      <c r="B680" s="230"/>
      <c r="C680" s="231"/>
      <c r="D680" s="199" t="s">
        <v>229</v>
      </c>
      <c r="E680" s="232" t="s">
        <v>44</v>
      </c>
      <c r="F680" s="233" t="s">
        <v>761</v>
      </c>
      <c r="G680" s="231"/>
      <c r="H680" s="234">
        <v>757.12</v>
      </c>
      <c r="I680" s="235"/>
      <c r="J680" s="231"/>
      <c r="K680" s="231"/>
      <c r="L680" s="236"/>
      <c r="M680" s="237"/>
      <c r="N680" s="238"/>
      <c r="O680" s="238"/>
      <c r="P680" s="238"/>
      <c r="Q680" s="238"/>
      <c r="R680" s="238"/>
      <c r="S680" s="238"/>
      <c r="T680" s="239"/>
      <c r="AT680" s="240" t="s">
        <v>229</v>
      </c>
      <c r="AU680" s="240" t="s">
        <v>21</v>
      </c>
      <c r="AV680" s="16" t="s">
        <v>123</v>
      </c>
      <c r="AW680" s="16" t="s">
        <v>42</v>
      </c>
      <c r="AX680" s="16" t="s">
        <v>82</v>
      </c>
      <c r="AY680" s="240" t="s">
        <v>221</v>
      </c>
    </row>
    <row r="681" spans="1:65" s="13" customFormat="1">
      <c r="B681" s="197"/>
      <c r="C681" s="198"/>
      <c r="D681" s="199" t="s">
        <v>229</v>
      </c>
      <c r="E681" s="200" t="s">
        <v>44</v>
      </c>
      <c r="F681" s="201" t="s">
        <v>320</v>
      </c>
      <c r="G681" s="198"/>
      <c r="H681" s="200" t="s">
        <v>44</v>
      </c>
      <c r="I681" s="202"/>
      <c r="J681" s="198"/>
      <c r="K681" s="198"/>
      <c r="L681" s="203"/>
      <c r="M681" s="204"/>
      <c r="N681" s="205"/>
      <c r="O681" s="205"/>
      <c r="P681" s="205"/>
      <c r="Q681" s="205"/>
      <c r="R681" s="205"/>
      <c r="S681" s="205"/>
      <c r="T681" s="206"/>
      <c r="AT681" s="207" t="s">
        <v>229</v>
      </c>
      <c r="AU681" s="207" t="s">
        <v>21</v>
      </c>
      <c r="AV681" s="13" t="s">
        <v>89</v>
      </c>
      <c r="AW681" s="13" t="s">
        <v>42</v>
      </c>
      <c r="AX681" s="13" t="s">
        <v>82</v>
      </c>
      <c r="AY681" s="207" t="s">
        <v>221</v>
      </c>
    </row>
    <row r="682" spans="1:65" s="14" customFormat="1">
      <c r="B682" s="208"/>
      <c r="C682" s="209"/>
      <c r="D682" s="199" t="s">
        <v>229</v>
      </c>
      <c r="E682" s="210" t="s">
        <v>44</v>
      </c>
      <c r="F682" s="211" t="s">
        <v>762</v>
      </c>
      <c r="G682" s="209"/>
      <c r="H682" s="212">
        <v>8</v>
      </c>
      <c r="I682" s="213"/>
      <c r="J682" s="209"/>
      <c r="K682" s="209"/>
      <c r="L682" s="214"/>
      <c r="M682" s="215"/>
      <c r="N682" s="216"/>
      <c r="O682" s="216"/>
      <c r="P682" s="216"/>
      <c r="Q682" s="216"/>
      <c r="R682" s="216"/>
      <c r="S682" s="216"/>
      <c r="T682" s="217"/>
      <c r="AT682" s="218" t="s">
        <v>229</v>
      </c>
      <c r="AU682" s="218" t="s">
        <v>21</v>
      </c>
      <c r="AV682" s="14" t="s">
        <v>21</v>
      </c>
      <c r="AW682" s="14" t="s">
        <v>42</v>
      </c>
      <c r="AX682" s="14" t="s">
        <v>82</v>
      </c>
      <c r="AY682" s="218" t="s">
        <v>221</v>
      </c>
    </row>
    <row r="683" spans="1:65" s="14" customFormat="1">
      <c r="B683" s="208"/>
      <c r="C683" s="209"/>
      <c r="D683" s="199" t="s">
        <v>229</v>
      </c>
      <c r="E683" s="210" t="s">
        <v>44</v>
      </c>
      <c r="F683" s="211" t="s">
        <v>763</v>
      </c>
      <c r="G683" s="209"/>
      <c r="H683" s="212">
        <v>3.016</v>
      </c>
      <c r="I683" s="213"/>
      <c r="J683" s="209"/>
      <c r="K683" s="209"/>
      <c r="L683" s="214"/>
      <c r="M683" s="215"/>
      <c r="N683" s="216"/>
      <c r="O683" s="216"/>
      <c r="P683" s="216"/>
      <c r="Q683" s="216"/>
      <c r="R683" s="216"/>
      <c r="S683" s="216"/>
      <c r="T683" s="217"/>
      <c r="AT683" s="218" t="s">
        <v>229</v>
      </c>
      <c r="AU683" s="218" t="s">
        <v>21</v>
      </c>
      <c r="AV683" s="14" t="s">
        <v>21</v>
      </c>
      <c r="AW683" s="14" t="s">
        <v>42</v>
      </c>
      <c r="AX683" s="14" t="s">
        <v>82</v>
      </c>
      <c r="AY683" s="218" t="s">
        <v>221</v>
      </c>
    </row>
    <row r="684" spans="1:65" s="14" customFormat="1">
      <c r="B684" s="208"/>
      <c r="C684" s="209"/>
      <c r="D684" s="199" t="s">
        <v>229</v>
      </c>
      <c r="E684" s="210" t="s">
        <v>44</v>
      </c>
      <c r="F684" s="211" t="s">
        <v>764</v>
      </c>
      <c r="G684" s="209"/>
      <c r="H684" s="212">
        <v>0.88</v>
      </c>
      <c r="I684" s="213"/>
      <c r="J684" s="209"/>
      <c r="K684" s="209"/>
      <c r="L684" s="214"/>
      <c r="M684" s="215"/>
      <c r="N684" s="216"/>
      <c r="O684" s="216"/>
      <c r="P684" s="216"/>
      <c r="Q684" s="216"/>
      <c r="R684" s="216"/>
      <c r="S684" s="216"/>
      <c r="T684" s="217"/>
      <c r="AT684" s="218" t="s">
        <v>229</v>
      </c>
      <c r="AU684" s="218" t="s">
        <v>21</v>
      </c>
      <c r="AV684" s="14" t="s">
        <v>21</v>
      </c>
      <c r="AW684" s="14" t="s">
        <v>42</v>
      </c>
      <c r="AX684" s="14" t="s">
        <v>82</v>
      </c>
      <c r="AY684" s="218" t="s">
        <v>221</v>
      </c>
    </row>
    <row r="685" spans="1:65" s="14" customFormat="1">
      <c r="B685" s="208"/>
      <c r="C685" s="209"/>
      <c r="D685" s="199" t="s">
        <v>229</v>
      </c>
      <c r="E685" s="210" t="s">
        <v>44</v>
      </c>
      <c r="F685" s="211" t="s">
        <v>765</v>
      </c>
      <c r="G685" s="209"/>
      <c r="H685" s="212">
        <v>0.126</v>
      </c>
      <c r="I685" s="213"/>
      <c r="J685" s="209"/>
      <c r="K685" s="209"/>
      <c r="L685" s="214"/>
      <c r="M685" s="215"/>
      <c r="N685" s="216"/>
      <c r="O685" s="216"/>
      <c r="P685" s="216"/>
      <c r="Q685" s="216"/>
      <c r="R685" s="216"/>
      <c r="S685" s="216"/>
      <c r="T685" s="217"/>
      <c r="AT685" s="218" t="s">
        <v>229</v>
      </c>
      <c r="AU685" s="218" t="s">
        <v>21</v>
      </c>
      <c r="AV685" s="14" t="s">
        <v>21</v>
      </c>
      <c r="AW685" s="14" t="s">
        <v>42</v>
      </c>
      <c r="AX685" s="14" t="s">
        <v>82</v>
      </c>
      <c r="AY685" s="218" t="s">
        <v>221</v>
      </c>
    </row>
    <row r="686" spans="1:65" s="16" customFormat="1">
      <c r="B686" s="230"/>
      <c r="C686" s="231"/>
      <c r="D686" s="199" t="s">
        <v>229</v>
      </c>
      <c r="E686" s="232" t="s">
        <v>44</v>
      </c>
      <c r="F686" s="233" t="s">
        <v>766</v>
      </c>
      <c r="G686" s="231"/>
      <c r="H686" s="234">
        <v>12.022</v>
      </c>
      <c r="I686" s="235"/>
      <c r="J686" s="231"/>
      <c r="K686" s="231"/>
      <c r="L686" s="236"/>
      <c r="M686" s="237"/>
      <c r="N686" s="238"/>
      <c r="O686" s="238"/>
      <c r="P686" s="238"/>
      <c r="Q686" s="238"/>
      <c r="R686" s="238"/>
      <c r="S686" s="238"/>
      <c r="T686" s="239"/>
      <c r="AT686" s="240" t="s">
        <v>229</v>
      </c>
      <c r="AU686" s="240" t="s">
        <v>21</v>
      </c>
      <c r="AV686" s="16" t="s">
        <v>123</v>
      </c>
      <c r="AW686" s="16" t="s">
        <v>42</v>
      </c>
      <c r="AX686" s="16" t="s">
        <v>82</v>
      </c>
      <c r="AY686" s="240" t="s">
        <v>221</v>
      </c>
    </row>
    <row r="687" spans="1:65" s="15" customFormat="1">
      <c r="B687" s="219"/>
      <c r="C687" s="220"/>
      <c r="D687" s="199" t="s">
        <v>229</v>
      </c>
      <c r="E687" s="221" t="s">
        <v>44</v>
      </c>
      <c r="F687" s="222" t="s">
        <v>232</v>
      </c>
      <c r="G687" s="220"/>
      <c r="H687" s="223">
        <v>769.14200000000005</v>
      </c>
      <c r="I687" s="224"/>
      <c r="J687" s="220"/>
      <c r="K687" s="220"/>
      <c r="L687" s="225"/>
      <c r="M687" s="226"/>
      <c r="N687" s="227"/>
      <c r="O687" s="227"/>
      <c r="P687" s="227"/>
      <c r="Q687" s="227"/>
      <c r="R687" s="227"/>
      <c r="S687" s="227"/>
      <c r="T687" s="228"/>
      <c r="AT687" s="229" t="s">
        <v>229</v>
      </c>
      <c r="AU687" s="229" t="s">
        <v>21</v>
      </c>
      <c r="AV687" s="15" t="s">
        <v>227</v>
      </c>
      <c r="AW687" s="15" t="s">
        <v>42</v>
      </c>
      <c r="AX687" s="15" t="s">
        <v>89</v>
      </c>
      <c r="AY687" s="229" t="s">
        <v>221</v>
      </c>
    </row>
    <row r="688" spans="1:65" s="2" customFormat="1" ht="24.6" customHeight="1">
      <c r="A688" s="37"/>
      <c r="B688" s="38"/>
      <c r="C688" s="184" t="s">
        <v>771</v>
      </c>
      <c r="D688" s="184" t="s">
        <v>223</v>
      </c>
      <c r="E688" s="185" t="s">
        <v>772</v>
      </c>
      <c r="F688" s="186" t="s">
        <v>773</v>
      </c>
      <c r="G688" s="187" t="s">
        <v>121</v>
      </c>
      <c r="H688" s="188">
        <v>769.14200000000005</v>
      </c>
      <c r="I688" s="189"/>
      <c r="J688" s="190">
        <f>ROUND(I688*H688,2)</f>
        <v>0</v>
      </c>
      <c r="K688" s="186" t="s">
        <v>226</v>
      </c>
      <c r="L688" s="42"/>
      <c r="M688" s="191" t="s">
        <v>44</v>
      </c>
      <c r="N688" s="192" t="s">
        <v>53</v>
      </c>
      <c r="O688" s="67"/>
      <c r="P688" s="193">
        <f>O688*H688</f>
        <v>0</v>
      </c>
      <c r="Q688" s="193">
        <v>4.4999999999999999E-4</v>
      </c>
      <c r="R688" s="193">
        <f>Q688*H688</f>
        <v>0.34611390000000003</v>
      </c>
      <c r="S688" s="193">
        <v>0</v>
      </c>
      <c r="T688" s="194">
        <f>S688*H688</f>
        <v>0</v>
      </c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R688" s="195" t="s">
        <v>227</v>
      </c>
      <c r="AT688" s="195" t="s">
        <v>223</v>
      </c>
      <c r="AU688" s="195" t="s">
        <v>21</v>
      </c>
      <c r="AY688" s="19" t="s">
        <v>221</v>
      </c>
      <c r="BE688" s="196">
        <f>IF(N688="základní",J688,0)</f>
        <v>0</v>
      </c>
      <c r="BF688" s="196">
        <f>IF(N688="snížená",J688,0)</f>
        <v>0</v>
      </c>
      <c r="BG688" s="196">
        <f>IF(N688="zákl. přenesená",J688,0)</f>
        <v>0</v>
      </c>
      <c r="BH688" s="196">
        <f>IF(N688="sníž. přenesená",J688,0)</f>
        <v>0</v>
      </c>
      <c r="BI688" s="196">
        <f>IF(N688="nulová",J688,0)</f>
        <v>0</v>
      </c>
      <c r="BJ688" s="19" t="s">
        <v>89</v>
      </c>
      <c r="BK688" s="196">
        <f>ROUND(I688*H688,2)</f>
        <v>0</v>
      </c>
      <c r="BL688" s="19" t="s">
        <v>227</v>
      </c>
      <c r="BM688" s="195" t="s">
        <v>774</v>
      </c>
    </row>
    <row r="689" spans="1:65" s="13" customFormat="1">
      <c r="B689" s="197"/>
      <c r="C689" s="198"/>
      <c r="D689" s="199" t="s">
        <v>229</v>
      </c>
      <c r="E689" s="200" t="s">
        <v>44</v>
      </c>
      <c r="F689" s="201" t="s">
        <v>384</v>
      </c>
      <c r="G689" s="198"/>
      <c r="H689" s="200" t="s">
        <v>44</v>
      </c>
      <c r="I689" s="202"/>
      <c r="J689" s="198"/>
      <c r="K689" s="198"/>
      <c r="L689" s="203"/>
      <c r="M689" s="204"/>
      <c r="N689" s="205"/>
      <c r="O689" s="205"/>
      <c r="P689" s="205"/>
      <c r="Q689" s="205"/>
      <c r="R689" s="205"/>
      <c r="S689" s="205"/>
      <c r="T689" s="206"/>
      <c r="AT689" s="207" t="s">
        <v>229</v>
      </c>
      <c r="AU689" s="207" t="s">
        <v>21</v>
      </c>
      <c r="AV689" s="13" t="s">
        <v>89</v>
      </c>
      <c r="AW689" s="13" t="s">
        <v>42</v>
      </c>
      <c r="AX689" s="13" t="s">
        <v>82</v>
      </c>
      <c r="AY689" s="207" t="s">
        <v>221</v>
      </c>
    </row>
    <row r="690" spans="1:65" s="14" customFormat="1">
      <c r="B690" s="208"/>
      <c r="C690" s="209"/>
      <c r="D690" s="199" t="s">
        <v>229</v>
      </c>
      <c r="E690" s="210" t="s">
        <v>44</v>
      </c>
      <c r="F690" s="211" t="s">
        <v>119</v>
      </c>
      <c r="G690" s="209"/>
      <c r="H690" s="212">
        <v>133.97</v>
      </c>
      <c r="I690" s="213"/>
      <c r="J690" s="209"/>
      <c r="K690" s="209"/>
      <c r="L690" s="214"/>
      <c r="M690" s="215"/>
      <c r="N690" s="216"/>
      <c r="O690" s="216"/>
      <c r="P690" s="216"/>
      <c r="Q690" s="216"/>
      <c r="R690" s="216"/>
      <c r="S690" s="216"/>
      <c r="T690" s="217"/>
      <c r="AT690" s="218" t="s">
        <v>229</v>
      </c>
      <c r="AU690" s="218" t="s">
        <v>21</v>
      </c>
      <c r="AV690" s="14" t="s">
        <v>21</v>
      </c>
      <c r="AW690" s="14" t="s">
        <v>42</v>
      </c>
      <c r="AX690" s="14" t="s">
        <v>82</v>
      </c>
      <c r="AY690" s="218" t="s">
        <v>221</v>
      </c>
    </row>
    <row r="691" spans="1:65" s="14" customFormat="1">
      <c r="B691" s="208"/>
      <c r="C691" s="209"/>
      <c r="D691" s="199" t="s">
        <v>229</v>
      </c>
      <c r="E691" s="210" t="s">
        <v>44</v>
      </c>
      <c r="F691" s="211" t="s">
        <v>124</v>
      </c>
      <c r="G691" s="209"/>
      <c r="H691" s="212">
        <v>44</v>
      </c>
      <c r="I691" s="213"/>
      <c r="J691" s="209"/>
      <c r="K691" s="209"/>
      <c r="L691" s="214"/>
      <c r="M691" s="215"/>
      <c r="N691" s="216"/>
      <c r="O691" s="216"/>
      <c r="P691" s="216"/>
      <c r="Q691" s="216"/>
      <c r="R691" s="216"/>
      <c r="S691" s="216"/>
      <c r="T691" s="217"/>
      <c r="AT691" s="218" t="s">
        <v>229</v>
      </c>
      <c r="AU691" s="218" t="s">
        <v>21</v>
      </c>
      <c r="AV691" s="14" t="s">
        <v>21</v>
      </c>
      <c r="AW691" s="14" t="s">
        <v>42</v>
      </c>
      <c r="AX691" s="14" t="s">
        <v>82</v>
      </c>
      <c r="AY691" s="218" t="s">
        <v>221</v>
      </c>
    </row>
    <row r="692" spans="1:65" s="14" customFormat="1">
      <c r="B692" s="208"/>
      <c r="C692" s="209"/>
      <c r="D692" s="199" t="s">
        <v>229</v>
      </c>
      <c r="E692" s="210" t="s">
        <v>44</v>
      </c>
      <c r="F692" s="211" t="s">
        <v>128</v>
      </c>
      <c r="G692" s="209"/>
      <c r="H692" s="212">
        <v>579.15</v>
      </c>
      <c r="I692" s="213"/>
      <c r="J692" s="209"/>
      <c r="K692" s="209"/>
      <c r="L692" s="214"/>
      <c r="M692" s="215"/>
      <c r="N692" s="216"/>
      <c r="O692" s="216"/>
      <c r="P692" s="216"/>
      <c r="Q692" s="216"/>
      <c r="R692" s="216"/>
      <c r="S692" s="216"/>
      <c r="T692" s="217"/>
      <c r="AT692" s="218" t="s">
        <v>229</v>
      </c>
      <c r="AU692" s="218" t="s">
        <v>21</v>
      </c>
      <c r="AV692" s="14" t="s">
        <v>21</v>
      </c>
      <c r="AW692" s="14" t="s">
        <v>42</v>
      </c>
      <c r="AX692" s="14" t="s">
        <v>82</v>
      </c>
      <c r="AY692" s="218" t="s">
        <v>221</v>
      </c>
    </row>
    <row r="693" spans="1:65" s="16" customFormat="1">
      <c r="B693" s="230"/>
      <c r="C693" s="231"/>
      <c r="D693" s="199" t="s">
        <v>229</v>
      </c>
      <c r="E693" s="232" t="s">
        <v>44</v>
      </c>
      <c r="F693" s="233" t="s">
        <v>761</v>
      </c>
      <c r="G693" s="231"/>
      <c r="H693" s="234">
        <v>757.12</v>
      </c>
      <c r="I693" s="235"/>
      <c r="J693" s="231"/>
      <c r="K693" s="231"/>
      <c r="L693" s="236"/>
      <c r="M693" s="237"/>
      <c r="N693" s="238"/>
      <c r="O693" s="238"/>
      <c r="P693" s="238"/>
      <c r="Q693" s="238"/>
      <c r="R693" s="238"/>
      <c r="S693" s="238"/>
      <c r="T693" s="239"/>
      <c r="AT693" s="240" t="s">
        <v>229</v>
      </c>
      <c r="AU693" s="240" t="s">
        <v>21</v>
      </c>
      <c r="AV693" s="16" t="s">
        <v>123</v>
      </c>
      <c r="AW693" s="16" t="s">
        <v>42</v>
      </c>
      <c r="AX693" s="16" t="s">
        <v>82</v>
      </c>
      <c r="AY693" s="240" t="s">
        <v>221</v>
      </c>
    </row>
    <row r="694" spans="1:65" s="13" customFormat="1">
      <c r="B694" s="197"/>
      <c r="C694" s="198"/>
      <c r="D694" s="199" t="s">
        <v>229</v>
      </c>
      <c r="E694" s="200" t="s">
        <v>44</v>
      </c>
      <c r="F694" s="201" t="s">
        <v>320</v>
      </c>
      <c r="G694" s="198"/>
      <c r="H694" s="200" t="s">
        <v>44</v>
      </c>
      <c r="I694" s="202"/>
      <c r="J694" s="198"/>
      <c r="K694" s="198"/>
      <c r="L694" s="203"/>
      <c r="M694" s="204"/>
      <c r="N694" s="205"/>
      <c r="O694" s="205"/>
      <c r="P694" s="205"/>
      <c r="Q694" s="205"/>
      <c r="R694" s="205"/>
      <c r="S694" s="205"/>
      <c r="T694" s="206"/>
      <c r="AT694" s="207" t="s">
        <v>229</v>
      </c>
      <c r="AU694" s="207" t="s">
        <v>21</v>
      </c>
      <c r="AV694" s="13" t="s">
        <v>89</v>
      </c>
      <c r="AW694" s="13" t="s">
        <v>42</v>
      </c>
      <c r="AX694" s="13" t="s">
        <v>82</v>
      </c>
      <c r="AY694" s="207" t="s">
        <v>221</v>
      </c>
    </row>
    <row r="695" spans="1:65" s="14" customFormat="1">
      <c r="B695" s="208"/>
      <c r="C695" s="209"/>
      <c r="D695" s="199" t="s">
        <v>229</v>
      </c>
      <c r="E695" s="210" t="s">
        <v>44</v>
      </c>
      <c r="F695" s="211" t="s">
        <v>762</v>
      </c>
      <c r="G695" s="209"/>
      <c r="H695" s="212">
        <v>8</v>
      </c>
      <c r="I695" s="213"/>
      <c r="J695" s="209"/>
      <c r="K695" s="209"/>
      <c r="L695" s="214"/>
      <c r="M695" s="215"/>
      <c r="N695" s="216"/>
      <c r="O695" s="216"/>
      <c r="P695" s="216"/>
      <c r="Q695" s="216"/>
      <c r="R695" s="216"/>
      <c r="S695" s="216"/>
      <c r="T695" s="217"/>
      <c r="AT695" s="218" t="s">
        <v>229</v>
      </c>
      <c r="AU695" s="218" t="s">
        <v>21</v>
      </c>
      <c r="AV695" s="14" t="s">
        <v>21</v>
      </c>
      <c r="AW695" s="14" t="s">
        <v>42</v>
      </c>
      <c r="AX695" s="14" t="s">
        <v>82</v>
      </c>
      <c r="AY695" s="218" t="s">
        <v>221</v>
      </c>
    </row>
    <row r="696" spans="1:65" s="14" customFormat="1">
      <c r="B696" s="208"/>
      <c r="C696" s="209"/>
      <c r="D696" s="199" t="s">
        <v>229</v>
      </c>
      <c r="E696" s="210" t="s">
        <v>44</v>
      </c>
      <c r="F696" s="211" t="s">
        <v>763</v>
      </c>
      <c r="G696" s="209"/>
      <c r="H696" s="212">
        <v>3.016</v>
      </c>
      <c r="I696" s="213"/>
      <c r="J696" s="209"/>
      <c r="K696" s="209"/>
      <c r="L696" s="214"/>
      <c r="M696" s="215"/>
      <c r="N696" s="216"/>
      <c r="O696" s="216"/>
      <c r="P696" s="216"/>
      <c r="Q696" s="216"/>
      <c r="R696" s="216"/>
      <c r="S696" s="216"/>
      <c r="T696" s="217"/>
      <c r="AT696" s="218" t="s">
        <v>229</v>
      </c>
      <c r="AU696" s="218" t="s">
        <v>21</v>
      </c>
      <c r="AV696" s="14" t="s">
        <v>21</v>
      </c>
      <c r="AW696" s="14" t="s">
        <v>42</v>
      </c>
      <c r="AX696" s="14" t="s">
        <v>82</v>
      </c>
      <c r="AY696" s="218" t="s">
        <v>221</v>
      </c>
    </row>
    <row r="697" spans="1:65" s="14" customFormat="1">
      <c r="B697" s="208"/>
      <c r="C697" s="209"/>
      <c r="D697" s="199" t="s">
        <v>229</v>
      </c>
      <c r="E697" s="210" t="s">
        <v>44</v>
      </c>
      <c r="F697" s="211" t="s">
        <v>764</v>
      </c>
      <c r="G697" s="209"/>
      <c r="H697" s="212">
        <v>0.88</v>
      </c>
      <c r="I697" s="213"/>
      <c r="J697" s="209"/>
      <c r="K697" s="209"/>
      <c r="L697" s="214"/>
      <c r="M697" s="215"/>
      <c r="N697" s="216"/>
      <c r="O697" s="216"/>
      <c r="P697" s="216"/>
      <c r="Q697" s="216"/>
      <c r="R697" s="216"/>
      <c r="S697" s="216"/>
      <c r="T697" s="217"/>
      <c r="AT697" s="218" t="s">
        <v>229</v>
      </c>
      <c r="AU697" s="218" t="s">
        <v>21</v>
      </c>
      <c r="AV697" s="14" t="s">
        <v>21</v>
      </c>
      <c r="AW697" s="14" t="s">
        <v>42</v>
      </c>
      <c r="AX697" s="14" t="s">
        <v>82</v>
      </c>
      <c r="AY697" s="218" t="s">
        <v>221</v>
      </c>
    </row>
    <row r="698" spans="1:65" s="14" customFormat="1">
      <c r="B698" s="208"/>
      <c r="C698" s="209"/>
      <c r="D698" s="199" t="s">
        <v>229</v>
      </c>
      <c r="E698" s="210" t="s">
        <v>44</v>
      </c>
      <c r="F698" s="211" t="s">
        <v>765</v>
      </c>
      <c r="G698" s="209"/>
      <c r="H698" s="212">
        <v>0.126</v>
      </c>
      <c r="I698" s="213"/>
      <c r="J698" s="209"/>
      <c r="K698" s="209"/>
      <c r="L698" s="214"/>
      <c r="M698" s="215"/>
      <c r="N698" s="216"/>
      <c r="O698" s="216"/>
      <c r="P698" s="216"/>
      <c r="Q698" s="216"/>
      <c r="R698" s="216"/>
      <c r="S698" s="216"/>
      <c r="T698" s="217"/>
      <c r="AT698" s="218" t="s">
        <v>229</v>
      </c>
      <c r="AU698" s="218" t="s">
        <v>21</v>
      </c>
      <c r="AV698" s="14" t="s">
        <v>21</v>
      </c>
      <c r="AW698" s="14" t="s">
        <v>42</v>
      </c>
      <c r="AX698" s="14" t="s">
        <v>82</v>
      </c>
      <c r="AY698" s="218" t="s">
        <v>221</v>
      </c>
    </row>
    <row r="699" spans="1:65" s="16" customFormat="1">
      <c r="B699" s="230"/>
      <c r="C699" s="231"/>
      <c r="D699" s="199" t="s">
        <v>229</v>
      </c>
      <c r="E699" s="232" t="s">
        <v>44</v>
      </c>
      <c r="F699" s="233" t="s">
        <v>766</v>
      </c>
      <c r="G699" s="231"/>
      <c r="H699" s="234">
        <v>12.022</v>
      </c>
      <c r="I699" s="235"/>
      <c r="J699" s="231"/>
      <c r="K699" s="231"/>
      <c r="L699" s="236"/>
      <c r="M699" s="237"/>
      <c r="N699" s="238"/>
      <c r="O699" s="238"/>
      <c r="P699" s="238"/>
      <c r="Q699" s="238"/>
      <c r="R699" s="238"/>
      <c r="S699" s="238"/>
      <c r="T699" s="239"/>
      <c r="AT699" s="240" t="s">
        <v>229</v>
      </c>
      <c r="AU699" s="240" t="s">
        <v>21</v>
      </c>
      <c r="AV699" s="16" t="s">
        <v>123</v>
      </c>
      <c r="AW699" s="16" t="s">
        <v>42</v>
      </c>
      <c r="AX699" s="16" t="s">
        <v>82</v>
      </c>
      <c r="AY699" s="240" t="s">
        <v>221</v>
      </c>
    </row>
    <row r="700" spans="1:65" s="15" customFormat="1">
      <c r="B700" s="219"/>
      <c r="C700" s="220"/>
      <c r="D700" s="199" t="s">
        <v>229</v>
      </c>
      <c r="E700" s="221" t="s">
        <v>44</v>
      </c>
      <c r="F700" s="222" t="s">
        <v>232</v>
      </c>
      <c r="G700" s="220"/>
      <c r="H700" s="223">
        <v>769.14200000000005</v>
      </c>
      <c r="I700" s="224"/>
      <c r="J700" s="220"/>
      <c r="K700" s="220"/>
      <c r="L700" s="225"/>
      <c r="M700" s="226"/>
      <c r="N700" s="227"/>
      <c r="O700" s="227"/>
      <c r="P700" s="227"/>
      <c r="Q700" s="227"/>
      <c r="R700" s="227"/>
      <c r="S700" s="227"/>
      <c r="T700" s="228"/>
      <c r="AT700" s="229" t="s">
        <v>229</v>
      </c>
      <c r="AU700" s="229" t="s">
        <v>21</v>
      </c>
      <c r="AV700" s="15" t="s">
        <v>227</v>
      </c>
      <c r="AW700" s="15" t="s">
        <v>42</v>
      </c>
      <c r="AX700" s="15" t="s">
        <v>89</v>
      </c>
      <c r="AY700" s="229" t="s">
        <v>221</v>
      </c>
    </row>
    <row r="701" spans="1:65" s="2" customFormat="1" ht="14.45" customHeight="1">
      <c r="A701" s="37"/>
      <c r="B701" s="38"/>
      <c r="C701" s="184" t="s">
        <v>775</v>
      </c>
      <c r="D701" s="184" t="s">
        <v>223</v>
      </c>
      <c r="E701" s="185" t="s">
        <v>776</v>
      </c>
      <c r="F701" s="186" t="s">
        <v>777</v>
      </c>
      <c r="G701" s="187" t="s">
        <v>133</v>
      </c>
      <c r="H701" s="188">
        <v>3305.4450000000002</v>
      </c>
      <c r="I701" s="189"/>
      <c r="J701" s="190">
        <f>ROUND(I701*H701,2)</f>
        <v>0</v>
      </c>
      <c r="K701" s="186" t="s">
        <v>226</v>
      </c>
      <c r="L701" s="42"/>
      <c r="M701" s="191" t="s">
        <v>44</v>
      </c>
      <c r="N701" s="192" t="s">
        <v>53</v>
      </c>
      <c r="O701" s="67"/>
      <c r="P701" s="193">
        <f>O701*H701</f>
        <v>0</v>
      </c>
      <c r="Q701" s="193">
        <v>6.8999999999999997E-4</v>
      </c>
      <c r="R701" s="193">
        <f>Q701*H701</f>
        <v>2.2807570500000001</v>
      </c>
      <c r="S701" s="193">
        <v>0</v>
      </c>
      <c r="T701" s="194">
        <f>S701*H701</f>
        <v>0</v>
      </c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R701" s="195" t="s">
        <v>227</v>
      </c>
      <c r="AT701" s="195" t="s">
        <v>223</v>
      </c>
      <c r="AU701" s="195" t="s">
        <v>21</v>
      </c>
      <c r="AY701" s="19" t="s">
        <v>221</v>
      </c>
      <c r="BE701" s="196">
        <f>IF(N701="základní",J701,0)</f>
        <v>0</v>
      </c>
      <c r="BF701" s="196">
        <f>IF(N701="snížená",J701,0)</f>
        <v>0</v>
      </c>
      <c r="BG701" s="196">
        <f>IF(N701="zákl. přenesená",J701,0)</f>
        <v>0</v>
      </c>
      <c r="BH701" s="196">
        <f>IF(N701="sníž. přenesená",J701,0)</f>
        <v>0</v>
      </c>
      <c r="BI701" s="196">
        <f>IF(N701="nulová",J701,0)</f>
        <v>0</v>
      </c>
      <c r="BJ701" s="19" t="s">
        <v>89</v>
      </c>
      <c r="BK701" s="196">
        <f>ROUND(I701*H701,2)</f>
        <v>0</v>
      </c>
      <c r="BL701" s="19" t="s">
        <v>227</v>
      </c>
      <c r="BM701" s="195" t="s">
        <v>778</v>
      </c>
    </row>
    <row r="702" spans="1:65" s="13" customFormat="1">
      <c r="B702" s="197"/>
      <c r="C702" s="198"/>
      <c r="D702" s="199" t="s">
        <v>229</v>
      </c>
      <c r="E702" s="200" t="s">
        <v>44</v>
      </c>
      <c r="F702" s="201" t="s">
        <v>230</v>
      </c>
      <c r="G702" s="198"/>
      <c r="H702" s="200" t="s">
        <v>44</v>
      </c>
      <c r="I702" s="202"/>
      <c r="J702" s="198"/>
      <c r="K702" s="198"/>
      <c r="L702" s="203"/>
      <c r="M702" s="204"/>
      <c r="N702" s="205"/>
      <c r="O702" s="205"/>
      <c r="P702" s="205"/>
      <c r="Q702" s="205"/>
      <c r="R702" s="205"/>
      <c r="S702" s="205"/>
      <c r="T702" s="206"/>
      <c r="AT702" s="207" t="s">
        <v>229</v>
      </c>
      <c r="AU702" s="207" t="s">
        <v>21</v>
      </c>
      <c r="AV702" s="13" t="s">
        <v>89</v>
      </c>
      <c r="AW702" s="13" t="s">
        <v>42</v>
      </c>
      <c r="AX702" s="13" t="s">
        <v>82</v>
      </c>
      <c r="AY702" s="207" t="s">
        <v>221</v>
      </c>
    </row>
    <row r="703" spans="1:65" s="13" customFormat="1">
      <c r="B703" s="197"/>
      <c r="C703" s="198"/>
      <c r="D703" s="199" t="s">
        <v>229</v>
      </c>
      <c r="E703" s="200" t="s">
        <v>44</v>
      </c>
      <c r="F703" s="201" t="s">
        <v>319</v>
      </c>
      <c r="G703" s="198"/>
      <c r="H703" s="200" t="s">
        <v>44</v>
      </c>
      <c r="I703" s="202"/>
      <c r="J703" s="198"/>
      <c r="K703" s="198"/>
      <c r="L703" s="203"/>
      <c r="M703" s="204"/>
      <c r="N703" s="205"/>
      <c r="O703" s="205"/>
      <c r="P703" s="205"/>
      <c r="Q703" s="205"/>
      <c r="R703" s="205"/>
      <c r="S703" s="205"/>
      <c r="T703" s="206"/>
      <c r="AT703" s="207" t="s">
        <v>229</v>
      </c>
      <c r="AU703" s="207" t="s">
        <v>21</v>
      </c>
      <c r="AV703" s="13" t="s">
        <v>89</v>
      </c>
      <c r="AW703" s="13" t="s">
        <v>42</v>
      </c>
      <c r="AX703" s="13" t="s">
        <v>82</v>
      </c>
      <c r="AY703" s="207" t="s">
        <v>221</v>
      </c>
    </row>
    <row r="704" spans="1:65" s="14" customFormat="1">
      <c r="B704" s="208"/>
      <c r="C704" s="209"/>
      <c r="D704" s="199" t="s">
        <v>229</v>
      </c>
      <c r="E704" s="210" t="s">
        <v>44</v>
      </c>
      <c r="F704" s="211" t="s">
        <v>131</v>
      </c>
      <c r="G704" s="209"/>
      <c r="H704" s="212">
        <v>2078.5</v>
      </c>
      <c r="I704" s="213"/>
      <c r="J704" s="209"/>
      <c r="K704" s="209"/>
      <c r="L704" s="214"/>
      <c r="M704" s="215"/>
      <c r="N704" s="216"/>
      <c r="O704" s="216"/>
      <c r="P704" s="216"/>
      <c r="Q704" s="216"/>
      <c r="R704" s="216"/>
      <c r="S704" s="216"/>
      <c r="T704" s="217"/>
      <c r="AT704" s="218" t="s">
        <v>229</v>
      </c>
      <c r="AU704" s="218" t="s">
        <v>21</v>
      </c>
      <c r="AV704" s="14" t="s">
        <v>21</v>
      </c>
      <c r="AW704" s="14" t="s">
        <v>42</v>
      </c>
      <c r="AX704" s="14" t="s">
        <v>82</v>
      </c>
      <c r="AY704" s="218" t="s">
        <v>221</v>
      </c>
    </row>
    <row r="705" spans="1:65" s="14" customFormat="1">
      <c r="B705" s="208"/>
      <c r="C705" s="209"/>
      <c r="D705" s="199" t="s">
        <v>229</v>
      </c>
      <c r="E705" s="210" t="s">
        <v>44</v>
      </c>
      <c r="F705" s="211" t="s">
        <v>135</v>
      </c>
      <c r="G705" s="209"/>
      <c r="H705" s="212">
        <v>78.650000000000006</v>
      </c>
      <c r="I705" s="213"/>
      <c r="J705" s="209"/>
      <c r="K705" s="209"/>
      <c r="L705" s="214"/>
      <c r="M705" s="215"/>
      <c r="N705" s="216"/>
      <c r="O705" s="216"/>
      <c r="P705" s="216"/>
      <c r="Q705" s="216"/>
      <c r="R705" s="216"/>
      <c r="S705" s="216"/>
      <c r="T705" s="217"/>
      <c r="AT705" s="218" t="s">
        <v>229</v>
      </c>
      <c r="AU705" s="218" t="s">
        <v>21</v>
      </c>
      <c r="AV705" s="14" t="s">
        <v>21</v>
      </c>
      <c r="AW705" s="14" t="s">
        <v>42</v>
      </c>
      <c r="AX705" s="14" t="s">
        <v>82</v>
      </c>
      <c r="AY705" s="218" t="s">
        <v>221</v>
      </c>
    </row>
    <row r="706" spans="1:65" s="14" customFormat="1">
      <c r="B706" s="208"/>
      <c r="C706" s="209"/>
      <c r="D706" s="199" t="s">
        <v>229</v>
      </c>
      <c r="E706" s="210" t="s">
        <v>44</v>
      </c>
      <c r="F706" s="211" t="s">
        <v>138</v>
      </c>
      <c r="G706" s="209"/>
      <c r="H706" s="212">
        <v>430.5</v>
      </c>
      <c r="I706" s="213"/>
      <c r="J706" s="209"/>
      <c r="K706" s="209"/>
      <c r="L706" s="214"/>
      <c r="M706" s="215"/>
      <c r="N706" s="216"/>
      <c r="O706" s="216"/>
      <c r="P706" s="216"/>
      <c r="Q706" s="216"/>
      <c r="R706" s="216"/>
      <c r="S706" s="216"/>
      <c r="T706" s="217"/>
      <c r="AT706" s="218" t="s">
        <v>229</v>
      </c>
      <c r="AU706" s="218" t="s">
        <v>21</v>
      </c>
      <c r="AV706" s="14" t="s">
        <v>21</v>
      </c>
      <c r="AW706" s="14" t="s">
        <v>42</v>
      </c>
      <c r="AX706" s="14" t="s">
        <v>82</v>
      </c>
      <c r="AY706" s="218" t="s">
        <v>221</v>
      </c>
    </row>
    <row r="707" spans="1:65" s="14" customFormat="1">
      <c r="B707" s="208"/>
      <c r="C707" s="209"/>
      <c r="D707" s="199" t="s">
        <v>229</v>
      </c>
      <c r="E707" s="210" t="s">
        <v>44</v>
      </c>
      <c r="F707" s="211" t="s">
        <v>142</v>
      </c>
      <c r="G707" s="209"/>
      <c r="H707" s="212">
        <v>17</v>
      </c>
      <c r="I707" s="213"/>
      <c r="J707" s="209"/>
      <c r="K707" s="209"/>
      <c r="L707" s="214"/>
      <c r="M707" s="215"/>
      <c r="N707" s="216"/>
      <c r="O707" s="216"/>
      <c r="P707" s="216"/>
      <c r="Q707" s="216"/>
      <c r="R707" s="216"/>
      <c r="S707" s="216"/>
      <c r="T707" s="217"/>
      <c r="AT707" s="218" t="s">
        <v>229</v>
      </c>
      <c r="AU707" s="218" t="s">
        <v>21</v>
      </c>
      <c r="AV707" s="14" t="s">
        <v>21</v>
      </c>
      <c r="AW707" s="14" t="s">
        <v>42</v>
      </c>
      <c r="AX707" s="14" t="s">
        <v>82</v>
      </c>
      <c r="AY707" s="218" t="s">
        <v>221</v>
      </c>
    </row>
    <row r="708" spans="1:65" s="14" customFormat="1">
      <c r="B708" s="208"/>
      <c r="C708" s="209"/>
      <c r="D708" s="199" t="s">
        <v>229</v>
      </c>
      <c r="E708" s="210" t="s">
        <v>44</v>
      </c>
      <c r="F708" s="211" t="s">
        <v>146</v>
      </c>
      <c r="G708" s="209"/>
      <c r="H708" s="212">
        <v>8.3000000000000007</v>
      </c>
      <c r="I708" s="213"/>
      <c r="J708" s="209"/>
      <c r="K708" s="209"/>
      <c r="L708" s="214"/>
      <c r="M708" s="215"/>
      <c r="N708" s="216"/>
      <c r="O708" s="216"/>
      <c r="P708" s="216"/>
      <c r="Q708" s="216"/>
      <c r="R708" s="216"/>
      <c r="S708" s="216"/>
      <c r="T708" s="217"/>
      <c r="AT708" s="218" t="s">
        <v>229</v>
      </c>
      <c r="AU708" s="218" t="s">
        <v>21</v>
      </c>
      <c r="AV708" s="14" t="s">
        <v>21</v>
      </c>
      <c r="AW708" s="14" t="s">
        <v>42</v>
      </c>
      <c r="AX708" s="14" t="s">
        <v>82</v>
      </c>
      <c r="AY708" s="218" t="s">
        <v>221</v>
      </c>
    </row>
    <row r="709" spans="1:65" s="14" customFormat="1">
      <c r="B709" s="208"/>
      <c r="C709" s="209"/>
      <c r="D709" s="199" t="s">
        <v>229</v>
      </c>
      <c r="E709" s="210" t="s">
        <v>44</v>
      </c>
      <c r="F709" s="211" t="s">
        <v>150</v>
      </c>
      <c r="G709" s="209"/>
      <c r="H709" s="212">
        <v>38.549999999999997</v>
      </c>
      <c r="I709" s="213"/>
      <c r="J709" s="209"/>
      <c r="K709" s="209"/>
      <c r="L709" s="214"/>
      <c r="M709" s="215"/>
      <c r="N709" s="216"/>
      <c r="O709" s="216"/>
      <c r="P709" s="216"/>
      <c r="Q709" s="216"/>
      <c r="R709" s="216"/>
      <c r="S709" s="216"/>
      <c r="T709" s="217"/>
      <c r="AT709" s="218" t="s">
        <v>229</v>
      </c>
      <c r="AU709" s="218" t="s">
        <v>21</v>
      </c>
      <c r="AV709" s="14" t="s">
        <v>21</v>
      </c>
      <c r="AW709" s="14" t="s">
        <v>42</v>
      </c>
      <c r="AX709" s="14" t="s">
        <v>82</v>
      </c>
      <c r="AY709" s="218" t="s">
        <v>221</v>
      </c>
    </row>
    <row r="710" spans="1:65" s="14" customFormat="1">
      <c r="B710" s="208"/>
      <c r="C710" s="209"/>
      <c r="D710" s="199" t="s">
        <v>229</v>
      </c>
      <c r="E710" s="210" t="s">
        <v>44</v>
      </c>
      <c r="F710" s="211" t="s">
        <v>154</v>
      </c>
      <c r="G710" s="209"/>
      <c r="H710" s="212">
        <v>141</v>
      </c>
      <c r="I710" s="213"/>
      <c r="J710" s="209"/>
      <c r="K710" s="209"/>
      <c r="L710" s="214"/>
      <c r="M710" s="215"/>
      <c r="N710" s="216"/>
      <c r="O710" s="216"/>
      <c r="P710" s="216"/>
      <c r="Q710" s="216"/>
      <c r="R710" s="216"/>
      <c r="S710" s="216"/>
      <c r="T710" s="217"/>
      <c r="AT710" s="218" t="s">
        <v>229</v>
      </c>
      <c r="AU710" s="218" t="s">
        <v>21</v>
      </c>
      <c r="AV710" s="14" t="s">
        <v>21</v>
      </c>
      <c r="AW710" s="14" t="s">
        <v>42</v>
      </c>
      <c r="AX710" s="14" t="s">
        <v>82</v>
      </c>
      <c r="AY710" s="218" t="s">
        <v>221</v>
      </c>
    </row>
    <row r="711" spans="1:65" s="14" customFormat="1">
      <c r="B711" s="208"/>
      <c r="C711" s="209"/>
      <c r="D711" s="199" t="s">
        <v>229</v>
      </c>
      <c r="E711" s="210" t="s">
        <v>44</v>
      </c>
      <c r="F711" s="211" t="s">
        <v>157</v>
      </c>
      <c r="G711" s="209"/>
      <c r="H711" s="212">
        <v>22</v>
      </c>
      <c r="I711" s="213"/>
      <c r="J711" s="209"/>
      <c r="K711" s="209"/>
      <c r="L711" s="214"/>
      <c r="M711" s="215"/>
      <c r="N711" s="216"/>
      <c r="O711" s="216"/>
      <c r="P711" s="216"/>
      <c r="Q711" s="216"/>
      <c r="R711" s="216"/>
      <c r="S711" s="216"/>
      <c r="T711" s="217"/>
      <c r="AT711" s="218" t="s">
        <v>229</v>
      </c>
      <c r="AU711" s="218" t="s">
        <v>21</v>
      </c>
      <c r="AV711" s="14" t="s">
        <v>21</v>
      </c>
      <c r="AW711" s="14" t="s">
        <v>42</v>
      </c>
      <c r="AX711" s="14" t="s">
        <v>82</v>
      </c>
      <c r="AY711" s="218" t="s">
        <v>221</v>
      </c>
    </row>
    <row r="712" spans="1:65" s="14" customFormat="1">
      <c r="B712" s="208"/>
      <c r="C712" s="209"/>
      <c r="D712" s="199" t="s">
        <v>229</v>
      </c>
      <c r="E712" s="210" t="s">
        <v>44</v>
      </c>
      <c r="F712" s="211" t="s">
        <v>161</v>
      </c>
      <c r="G712" s="209"/>
      <c r="H712" s="212">
        <v>3.95</v>
      </c>
      <c r="I712" s="213"/>
      <c r="J712" s="209"/>
      <c r="K712" s="209"/>
      <c r="L712" s="214"/>
      <c r="M712" s="215"/>
      <c r="N712" s="216"/>
      <c r="O712" s="216"/>
      <c r="P712" s="216"/>
      <c r="Q712" s="216"/>
      <c r="R712" s="216"/>
      <c r="S712" s="216"/>
      <c r="T712" s="217"/>
      <c r="AT712" s="218" t="s">
        <v>229</v>
      </c>
      <c r="AU712" s="218" t="s">
        <v>21</v>
      </c>
      <c r="AV712" s="14" t="s">
        <v>21</v>
      </c>
      <c r="AW712" s="14" t="s">
        <v>42</v>
      </c>
      <c r="AX712" s="14" t="s">
        <v>82</v>
      </c>
      <c r="AY712" s="218" t="s">
        <v>221</v>
      </c>
    </row>
    <row r="713" spans="1:65" s="14" customFormat="1">
      <c r="B713" s="208"/>
      <c r="C713" s="209"/>
      <c r="D713" s="199" t="s">
        <v>229</v>
      </c>
      <c r="E713" s="210" t="s">
        <v>44</v>
      </c>
      <c r="F713" s="211" t="s">
        <v>399</v>
      </c>
      <c r="G713" s="209"/>
      <c r="H713" s="212">
        <v>88.515000000000001</v>
      </c>
      <c r="I713" s="213"/>
      <c r="J713" s="209"/>
      <c r="K713" s="209"/>
      <c r="L713" s="214"/>
      <c r="M713" s="215"/>
      <c r="N713" s="216"/>
      <c r="O713" s="216"/>
      <c r="P713" s="216"/>
      <c r="Q713" s="216"/>
      <c r="R713" s="216"/>
      <c r="S713" s="216"/>
      <c r="T713" s="217"/>
      <c r="AT713" s="218" t="s">
        <v>229</v>
      </c>
      <c r="AU713" s="218" t="s">
        <v>21</v>
      </c>
      <c r="AV713" s="14" t="s">
        <v>21</v>
      </c>
      <c r="AW713" s="14" t="s">
        <v>42</v>
      </c>
      <c r="AX713" s="14" t="s">
        <v>82</v>
      </c>
      <c r="AY713" s="218" t="s">
        <v>221</v>
      </c>
    </row>
    <row r="714" spans="1:65" s="14" customFormat="1">
      <c r="B714" s="208"/>
      <c r="C714" s="209"/>
      <c r="D714" s="199" t="s">
        <v>229</v>
      </c>
      <c r="E714" s="210" t="s">
        <v>44</v>
      </c>
      <c r="F714" s="211" t="s">
        <v>400</v>
      </c>
      <c r="G714" s="209"/>
      <c r="H714" s="212">
        <v>19.920000000000002</v>
      </c>
      <c r="I714" s="213"/>
      <c r="J714" s="209"/>
      <c r="K714" s="209"/>
      <c r="L714" s="214"/>
      <c r="M714" s="215"/>
      <c r="N714" s="216"/>
      <c r="O714" s="216"/>
      <c r="P714" s="216"/>
      <c r="Q714" s="216"/>
      <c r="R714" s="216"/>
      <c r="S714" s="216"/>
      <c r="T714" s="217"/>
      <c r="AT714" s="218" t="s">
        <v>229</v>
      </c>
      <c r="AU714" s="218" t="s">
        <v>21</v>
      </c>
      <c r="AV714" s="14" t="s">
        <v>21</v>
      </c>
      <c r="AW714" s="14" t="s">
        <v>42</v>
      </c>
      <c r="AX714" s="14" t="s">
        <v>82</v>
      </c>
      <c r="AY714" s="218" t="s">
        <v>221</v>
      </c>
    </row>
    <row r="715" spans="1:65" s="14" customFormat="1">
      <c r="B715" s="208"/>
      <c r="C715" s="209"/>
      <c r="D715" s="199" t="s">
        <v>229</v>
      </c>
      <c r="E715" s="210" t="s">
        <v>44</v>
      </c>
      <c r="F715" s="211" t="s">
        <v>401</v>
      </c>
      <c r="G715" s="209"/>
      <c r="H715" s="212">
        <v>22</v>
      </c>
      <c r="I715" s="213"/>
      <c r="J715" s="209"/>
      <c r="K715" s="209"/>
      <c r="L715" s="214"/>
      <c r="M715" s="215"/>
      <c r="N715" s="216"/>
      <c r="O715" s="216"/>
      <c r="P715" s="216"/>
      <c r="Q715" s="216"/>
      <c r="R715" s="216"/>
      <c r="S715" s="216"/>
      <c r="T715" s="217"/>
      <c r="AT715" s="218" t="s">
        <v>229</v>
      </c>
      <c r="AU715" s="218" t="s">
        <v>21</v>
      </c>
      <c r="AV715" s="14" t="s">
        <v>21</v>
      </c>
      <c r="AW715" s="14" t="s">
        <v>42</v>
      </c>
      <c r="AX715" s="14" t="s">
        <v>82</v>
      </c>
      <c r="AY715" s="218" t="s">
        <v>221</v>
      </c>
    </row>
    <row r="716" spans="1:65" s="14" customFormat="1">
      <c r="B716" s="208"/>
      <c r="C716" s="209"/>
      <c r="D716" s="199" t="s">
        <v>229</v>
      </c>
      <c r="E716" s="210" t="s">
        <v>44</v>
      </c>
      <c r="F716" s="211" t="s">
        <v>402</v>
      </c>
      <c r="G716" s="209"/>
      <c r="H716" s="212">
        <v>66.984999999999999</v>
      </c>
      <c r="I716" s="213"/>
      <c r="J716" s="209"/>
      <c r="K716" s="209"/>
      <c r="L716" s="214"/>
      <c r="M716" s="215"/>
      <c r="N716" s="216"/>
      <c r="O716" s="216"/>
      <c r="P716" s="216"/>
      <c r="Q716" s="216"/>
      <c r="R716" s="216"/>
      <c r="S716" s="216"/>
      <c r="T716" s="217"/>
      <c r="AT716" s="218" t="s">
        <v>229</v>
      </c>
      <c r="AU716" s="218" t="s">
        <v>21</v>
      </c>
      <c r="AV716" s="14" t="s">
        <v>21</v>
      </c>
      <c r="AW716" s="14" t="s">
        <v>42</v>
      </c>
      <c r="AX716" s="14" t="s">
        <v>82</v>
      </c>
      <c r="AY716" s="218" t="s">
        <v>221</v>
      </c>
    </row>
    <row r="717" spans="1:65" s="14" customFormat="1">
      <c r="B717" s="208"/>
      <c r="C717" s="209"/>
      <c r="D717" s="199" t="s">
        <v>229</v>
      </c>
      <c r="E717" s="210" t="s">
        <v>44</v>
      </c>
      <c r="F717" s="211" t="s">
        <v>403</v>
      </c>
      <c r="G717" s="209"/>
      <c r="H717" s="212">
        <v>289.57499999999999</v>
      </c>
      <c r="I717" s="213"/>
      <c r="J717" s="209"/>
      <c r="K717" s="209"/>
      <c r="L717" s="214"/>
      <c r="M717" s="215"/>
      <c r="N717" s="216"/>
      <c r="O717" s="216"/>
      <c r="P717" s="216"/>
      <c r="Q717" s="216"/>
      <c r="R717" s="216"/>
      <c r="S717" s="216"/>
      <c r="T717" s="217"/>
      <c r="AT717" s="218" t="s">
        <v>229</v>
      </c>
      <c r="AU717" s="218" t="s">
        <v>21</v>
      </c>
      <c r="AV717" s="14" t="s">
        <v>21</v>
      </c>
      <c r="AW717" s="14" t="s">
        <v>42</v>
      </c>
      <c r="AX717" s="14" t="s">
        <v>82</v>
      </c>
      <c r="AY717" s="218" t="s">
        <v>221</v>
      </c>
    </row>
    <row r="718" spans="1:65" s="15" customFormat="1">
      <c r="B718" s="219"/>
      <c r="C718" s="220"/>
      <c r="D718" s="199" t="s">
        <v>229</v>
      </c>
      <c r="E718" s="221" t="s">
        <v>44</v>
      </c>
      <c r="F718" s="222" t="s">
        <v>232</v>
      </c>
      <c r="G718" s="220"/>
      <c r="H718" s="223">
        <v>3305.4450000000002</v>
      </c>
      <c r="I718" s="224"/>
      <c r="J718" s="220"/>
      <c r="K718" s="220"/>
      <c r="L718" s="225"/>
      <c r="M718" s="226"/>
      <c r="N718" s="227"/>
      <c r="O718" s="227"/>
      <c r="P718" s="227"/>
      <c r="Q718" s="227"/>
      <c r="R718" s="227"/>
      <c r="S718" s="227"/>
      <c r="T718" s="228"/>
      <c r="AT718" s="229" t="s">
        <v>229</v>
      </c>
      <c r="AU718" s="229" t="s">
        <v>21</v>
      </c>
      <c r="AV718" s="15" t="s">
        <v>227</v>
      </c>
      <c r="AW718" s="15" t="s">
        <v>42</v>
      </c>
      <c r="AX718" s="15" t="s">
        <v>89</v>
      </c>
      <c r="AY718" s="229" t="s">
        <v>221</v>
      </c>
    </row>
    <row r="719" spans="1:65" s="2" customFormat="1" ht="24.2" customHeight="1">
      <c r="A719" s="37"/>
      <c r="B719" s="38"/>
      <c r="C719" s="184" t="s">
        <v>779</v>
      </c>
      <c r="D719" s="184" t="s">
        <v>223</v>
      </c>
      <c r="E719" s="185" t="s">
        <v>780</v>
      </c>
      <c r="F719" s="186" t="s">
        <v>781</v>
      </c>
      <c r="G719" s="187" t="s">
        <v>121</v>
      </c>
      <c r="H719" s="188">
        <v>217.63</v>
      </c>
      <c r="I719" s="189"/>
      <c r="J719" s="190">
        <f>ROUND(I719*H719,2)</f>
        <v>0</v>
      </c>
      <c r="K719" s="186" t="s">
        <v>226</v>
      </c>
      <c r="L719" s="42"/>
      <c r="M719" s="191" t="s">
        <v>44</v>
      </c>
      <c r="N719" s="192" t="s">
        <v>53</v>
      </c>
      <c r="O719" s="67"/>
      <c r="P719" s="193">
        <f>O719*H719</f>
        <v>0</v>
      </c>
      <c r="Q719" s="193">
        <v>0</v>
      </c>
      <c r="R719" s="193">
        <f>Q719*H719</f>
        <v>0</v>
      </c>
      <c r="S719" s="193">
        <v>0</v>
      </c>
      <c r="T719" s="194">
        <f>S719*H719</f>
        <v>0</v>
      </c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R719" s="195" t="s">
        <v>227</v>
      </c>
      <c r="AT719" s="195" t="s">
        <v>223</v>
      </c>
      <c r="AU719" s="195" t="s">
        <v>21</v>
      </c>
      <c r="AY719" s="19" t="s">
        <v>221</v>
      </c>
      <c r="BE719" s="196">
        <f>IF(N719="základní",J719,0)</f>
        <v>0</v>
      </c>
      <c r="BF719" s="196">
        <f>IF(N719="snížená",J719,0)</f>
        <v>0</v>
      </c>
      <c r="BG719" s="196">
        <f>IF(N719="zákl. přenesená",J719,0)</f>
        <v>0</v>
      </c>
      <c r="BH719" s="196">
        <f>IF(N719="sníž. přenesená",J719,0)</f>
        <v>0</v>
      </c>
      <c r="BI719" s="196">
        <f>IF(N719="nulová",J719,0)</f>
        <v>0</v>
      </c>
      <c r="BJ719" s="19" t="s">
        <v>89</v>
      </c>
      <c r="BK719" s="196">
        <f>ROUND(I719*H719,2)</f>
        <v>0</v>
      </c>
      <c r="BL719" s="19" t="s">
        <v>227</v>
      </c>
      <c r="BM719" s="195" t="s">
        <v>782</v>
      </c>
    </row>
    <row r="720" spans="1:65" s="13" customFormat="1">
      <c r="B720" s="197"/>
      <c r="C720" s="198"/>
      <c r="D720" s="199" t="s">
        <v>229</v>
      </c>
      <c r="E720" s="200" t="s">
        <v>44</v>
      </c>
      <c r="F720" s="201" t="s">
        <v>230</v>
      </c>
      <c r="G720" s="198"/>
      <c r="H720" s="200" t="s">
        <v>44</v>
      </c>
      <c r="I720" s="202"/>
      <c r="J720" s="198"/>
      <c r="K720" s="198"/>
      <c r="L720" s="203"/>
      <c r="M720" s="204"/>
      <c r="N720" s="205"/>
      <c r="O720" s="205"/>
      <c r="P720" s="205"/>
      <c r="Q720" s="205"/>
      <c r="R720" s="205"/>
      <c r="S720" s="205"/>
      <c r="T720" s="206"/>
      <c r="AT720" s="207" t="s">
        <v>229</v>
      </c>
      <c r="AU720" s="207" t="s">
        <v>21</v>
      </c>
      <c r="AV720" s="13" t="s">
        <v>89</v>
      </c>
      <c r="AW720" s="13" t="s">
        <v>42</v>
      </c>
      <c r="AX720" s="13" t="s">
        <v>82</v>
      </c>
      <c r="AY720" s="207" t="s">
        <v>221</v>
      </c>
    </row>
    <row r="721" spans="1:65" s="14" customFormat="1" ht="22.5">
      <c r="B721" s="208"/>
      <c r="C721" s="209"/>
      <c r="D721" s="199" t="s">
        <v>229</v>
      </c>
      <c r="E721" s="210" t="s">
        <v>44</v>
      </c>
      <c r="F721" s="211" t="s">
        <v>783</v>
      </c>
      <c r="G721" s="209"/>
      <c r="H721" s="212">
        <v>77.825000000000003</v>
      </c>
      <c r="I721" s="213"/>
      <c r="J721" s="209"/>
      <c r="K721" s="209"/>
      <c r="L721" s="214"/>
      <c r="M721" s="215"/>
      <c r="N721" s="216"/>
      <c r="O721" s="216"/>
      <c r="P721" s="216"/>
      <c r="Q721" s="216"/>
      <c r="R721" s="216"/>
      <c r="S721" s="216"/>
      <c r="T721" s="217"/>
      <c r="AT721" s="218" t="s">
        <v>229</v>
      </c>
      <c r="AU721" s="218" t="s">
        <v>21</v>
      </c>
      <c r="AV721" s="14" t="s">
        <v>21</v>
      </c>
      <c r="AW721" s="14" t="s">
        <v>42</v>
      </c>
      <c r="AX721" s="14" t="s">
        <v>82</v>
      </c>
      <c r="AY721" s="218" t="s">
        <v>221</v>
      </c>
    </row>
    <row r="722" spans="1:65" s="14" customFormat="1">
      <c r="B722" s="208"/>
      <c r="C722" s="209"/>
      <c r="D722" s="199" t="s">
        <v>229</v>
      </c>
      <c r="E722" s="210" t="s">
        <v>44</v>
      </c>
      <c r="F722" s="211" t="s">
        <v>784</v>
      </c>
      <c r="G722" s="209"/>
      <c r="H722" s="212">
        <v>128.30500000000001</v>
      </c>
      <c r="I722" s="213"/>
      <c r="J722" s="209"/>
      <c r="K722" s="209"/>
      <c r="L722" s="214"/>
      <c r="M722" s="215"/>
      <c r="N722" s="216"/>
      <c r="O722" s="216"/>
      <c r="P722" s="216"/>
      <c r="Q722" s="216"/>
      <c r="R722" s="216"/>
      <c r="S722" s="216"/>
      <c r="T722" s="217"/>
      <c r="AT722" s="218" t="s">
        <v>229</v>
      </c>
      <c r="AU722" s="218" t="s">
        <v>21</v>
      </c>
      <c r="AV722" s="14" t="s">
        <v>21</v>
      </c>
      <c r="AW722" s="14" t="s">
        <v>42</v>
      </c>
      <c r="AX722" s="14" t="s">
        <v>82</v>
      </c>
      <c r="AY722" s="218" t="s">
        <v>221</v>
      </c>
    </row>
    <row r="723" spans="1:65" s="16" customFormat="1">
      <c r="B723" s="230"/>
      <c r="C723" s="231"/>
      <c r="D723" s="199" t="s">
        <v>229</v>
      </c>
      <c r="E723" s="232" t="s">
        <v>44</v>
      </c>
      <c r="F723" s="233" t="s">
        <v>785</v>
      </c>
      <c r="G723" s="231"/>
      <c r="H723" s="234">
        <v>206.13</v>
      </c>
      <c r="I723" s="235"/>
      <c r="J723" s="231"/>
      <c r="K723" s="231"/>
      <c r="L723" s="236"/>
      <c r="M723" s="237"/>
      <c r="N723" s="238"/>
      <c r="O723" s="238"/>
      <c r="P723" s="238"/>
      <c r="Q723" s="238"/>
      <c r="R723" s="238"/>
      <c r="S723" s="238"/>
      <c r="T723" s="239"/>
      <c r="AT723" s="240" t="s">
        <v>229</v>
      </c>
      <c r="AU723" s="240" t="s">
        <v>21</v>
      </c>
      <c r="AV723" s="16" t="s">
        <v>123</v>
      </c>
      <c r="AW723" s="16" t="s">
        <v>42</v>
      </c>
      <c r="AX723" s="16" t="s">
        <v>82</v>
      </c>
      <c r="AY723" s="240" t="s">
        <v>221</v>
      </c>
    </row>
    <row r="724" spans="1:65" s="14" customFormat="1">
      <c r="B724" s="208"/>
      <c r="C724" s="209"/>
      <c r="D724" s="199" t="s">
        <v>229</v>
      </c>
      <c r="E724" s="210" t="s">
        <v>44</v>
      </c>
      <c r="F724" s="211" t="s">
        <v>786</v>
      </c>
      <c r="G724" s="209"/>
      <c r="H724" s="212">
        <v>11.5</v>
      </c>
      <c r="I724" s="213"/>
      <c r="J724" s="209"/>
      <c r="K724" s="209"/>
      <c r="L724" s="214"/>
      <c r="M724" s="215"/>
      <c r="N724" s="216"/>
      <c r="O724" s="216"/>
      <c r="P724" s="216"/>
      <c r="Q724" s="216"/>
      <c r="R724" s="216"/>
      <c r="S724" s="216"/>
      <c r="T724" s="217"/>
      <c r="AT724" s="218" t="s">
        <v>229</v>
      </c>
      <c r="AU724" s="218" t="s">
        <v>21</v>
      </c>
      <c r="AV724" s="14" t="s">
        <v>21</v>
      </c>
      <c r="AW724" s="14" t="s">
        <v>42</v>
      </c>
      <c r="AX724" s="14" t="s">
        <v>82</v>
      </c>
      <c r="AY724" s="218" t="s">
        <v>221</v>
      </c>
    </row>
    <row r="725" spans="1:65" s="16" customFormat="1">
      <c r="B725" s="230"/>
      <c r="C725" s="231"/>
      <c r="D725" s="199" t="s">
        <v>229</v>
      </c>
      <c r="E725" s="232" t="s">
        <v>44</v>
      </c>
      <c r="F725" s="233" t="s">
        <v>787</v>
      </c>
      <c r="G725" s="231"/>
      <c r="H725" s="234">
        <v>11.5</v>
      </c>
      <c r="I725" s="235"/>
      <c r="J725" s="231"/>
      <c r="K725" s="231"/>
      <c r="L725" s="236"/>
      <c r="M725" s="237"/>
      <c r="N725" s="238"/>
      <c r="O725" s="238"/>
      <c r="P725" s="238"/>
      <c r="Q725" s="238"/>
      <c r="R725" s="238"/>
      <c r="S725" s="238"/>
      <c r="T725" s="239"/>
      <c r="AT725" s="240" t="s">
        <v>229</v>
      </c>
      <c r="AU725" s="240" t="s">
        <v>21</v>
      </c>
      <c r="AV725" s="16" t="s">
        <v>123</v>
      </c>
      <c r="AW725" s="16" t="s">
        <v>42</v>
      </c>
      <c r="AX725" s="16" t="s">
        <v>82</v>
      </c>
      <c r="AY725" s="240" t="s">
        <v>221</v>
      </c>
    </row>
    <row r="726" spans="1:65" s="15" customFormat="1">
      <c r="B726" s="219"/>
      <c r="C726" s="220"/>
      <c r="D726" s="199" t="s">
        <v>229</v>
      </c>
      <c r="E726" s="221" t="s">
        <v>44</v>
      </c>
      <c r="F726" s="222" t="s">
        <v>232</v>
      </c>
      <c r="G726" s="220"/>
      <c r="H726" s="223">
        <v>217.63</v>
      </c>
      <c r="I726" s="224"/>
      <c r="J726" s="220"/>
      <c r="K726" s="220"/>
      <c r="L726" s="225"/>
      <c r="M726" s="226"/>
      <c r="N726" s="227"/>
      <c r="O726" s="227"/>
      <c r="P726" s="227"/>
      <c r="Q726" s="227"/>
      <c r="R726" s="227"/>
      <c r="S726" s="227"/>
      <c r="T726" s="228"/>
      <c r="AT726" s="229" t="s">
        <v>229</v>
      </c>
      <c r="AU726" s="229" t="s">
        <v>21</v>
      </c>
      <c r="AV726" s="15" t="s">
        <v>227</v>
      </c>
      <c r="AW726" s="15" t="s">
        <v>42</v>
      </c>
      <c r="AX726" s="15" t="s">
        <v>89</v>
      </c>
      <c r="AY726" s="229" t="s">
        <v>221</v>
      </c>
    </row>
    <row r="727" spans="1:65" s="2" customFormat="1" ht="33" customHeight="1">
      <c r="A727" s="37"/>
      <c r="B727" s="38"/>
      <c r="C727" s="184" t="s">
        <v>788</v>
      </c>
      <c r="D727" s="184" t="s">
        <v>223</v>
      </c>
      <c r="E727" s="185" t="s">
        <v>789</v>
      </c>
      <c r="F727" s="186" t="s">
        <v>790</v>
      </c>
      <c r="G727" s="187" t="s">
        <v>121</v>
      </c>
      <c r="H727" s="188">
        <v>217.63</v>
      </c>
      <c r="I727" s="189"/>
      <c r="J727" s="190">
        <f>ROUND(I727*H727,2)</f>
        <v>0</v>
      </c>
      <c r="K727" s="186" t="s">
        <v>226</v>
      </c>
      <c r="L727" s="42"/>
      <c r="M727" s="191" t="s">
        <v>44</v>
      </c>
      <c r="N727" s="192" t="s">
        <v>53</v>
      </c>
      <c r="O727" s="67"/>
      <c r="P727" s="193">
        <f>O727*H727</f>
        <v>0</v>
      </c>
      <c r="Q727" s="193">
        <v>6.0999999999999997E-4</v>
      </c>
      <c r="R727" s="193">
        <f>Q727*H727</f>
        <v>0.13275429999999999</v>
      </c>
      <c r="S727" s="193">
        <v>0</v>
      </c>
      <c r="T727" s="194">
        <f>S727*H727</f>
        <v>0</v>
      </c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R727" s="195" t="s">
        <v>227</v>
      </c>
      <c r="AT727" s="195" t="s">
        <v>223</v>
      </c>
      <c r="AU727" s="195" t="s">
        <v>21</v>
      </c>
      <c r="AY727" s="19" t="s">
        <v>221</v>
      </c>
      <c r="BE727" s="196">
        <f>IF(N727="základní",J727,0)</f>
        <v>0</v>
      </c>
      <c r="BF727" s="196">
        <f>IF(N727="snížená",J727,0)</f>
        <v>0</v>
      </c>
      <c r="BG727" s="196">
        <f>IF(N727="zákl. přenesená",J727,0)</f>
        <v>0</v>
      </c>
      <c r="BH727" s="196">
        <f>IF(N727="sníž. přenesená",J727,0)</f>
        <v>0</v>
      </c>
      <c r="BI727" s="196">
        <f>IF(N727="nulová",J727,0)</f>
        <v>0</v>
      </c>
      <c r="BJ727" s="19" t="s">
        <v>89</v>
      </c>
      <c r="BK727" s="196">
        <f>ROUND(I727*H727,2)</f>
        <v>0</v>
      </c>
      <c r="BL727" s="19" t="s">
        <v>227</v>
      </c>
      <c r="BM727" s="195" t="s">
        <v>791</v>
      </c>
    </row>
    <row r="728" spans="1:65" s="13" customFormat="1">
      <c r="B728" s="197"/>
      <c r="C728" s="198"/>
      <c r="D728" s="199" t="s">
        <v>229</v>
      </c>
      <c r="E728" s="200" t="s">
        <v>44</v>
      </c>
      <c r="F728" s="201" t="s">
        <v>230</v>
      </c>
      <c r="G728" s="198"/>
      <c r="H728" s="200" t="s">
        <v>44</v>
      </c>
      <c r="I728" s="202"/>
      <c r="J728" s="198"/>
      <c r="K728" s="198"/>
      <c r="L728" s="203"/>
      <c r="M728" s="204"/>
      <c r="N728" s="205"/>
      <c r="O728" s="205"/>
      <c r="P728" s="205"/>
      <c r="Q728" s="205"/>
      <c r="R728" s="205"/>
      <c r="S728" s="205"/>
      <c r="T728" s="206"/>
      <c r="AT728" s="207" t="s">
        <v>229</v>
      </c>
      <c r="AU728" s="207" t="s">
        <v>21</v>
      </c>
      <c r="AV728" s="13" t="s">
        <v>89</v>
      </c>
      <c r="AW728" s="13" t="s">
        <v>42</v>
      </c>
      <c r="AX728" s="13" t="s">
        <v>82</v>
      </c>
      <c r="AY728" s="207" t="s">
        <v>221</v>
      </c>
    </row>
    <row r="729" spans="1:65" s="14" customFormat="1" ht="22.5">
      <c r="B729" s="208"/>
      <c r="C729" s="209"/>
      <c r="D729" s="199" t="s">
        <v>229</v>
      </c>
      <c r="E729" s="210" t="s">
        <v>44</v>
      </c>
      <c r="F729" s="211" t="s">
        <v>783</v>
      </c>
      <c r="G729" s="209"/>
      <c r="H729" s="212">
        <v>77.825000000000003</v>
      </c>
      <c r="I729" s="213"/>
      <c r="J729" s="209"/>
      <c r="K729" s="209"/>
      <c r="L729" s="214"/>
      <c r="M729" s="215"/>
      <c r="N729" s="216"/>
      <c r="O729" s="216"/>
      <c r="P729" s="216"/>
      <c r="Q729" s="216"/>
      <c r="R729" s="216"/>
      <c r="S729" s="216"/>
      <c r="T729" s="217"/>
      <c r="AT729" s="218" t="s">
        <v>229</v>
      </c>
      <c r="AU729" s="218" t="s">
        <v>21</v>
      </c>
      <c r="AV729" s="14" t="s">
        <v>21</v>
      </c>
      <c r="AW729" s="14" t="s">
        <v>42</v>
      </c>
      <c r="AX729" s="14" t="s">
        <v>82</v>
      </c>
      <c r="AY729" s="218" t="s">
        <v>221</v>
      </c>
    </row>
    <row r="730" spans="1:65" s="14" customFormat="1">
      <c r="B730" s="208"/>
      <c r="C730" s="209"/>
      <c r="D730" s="199" t="s">
        <v>229</v>
      </c>
      <c r="E730" s="210" t="s">
        <v>44</v>
      </c>
      <c r="F730" s="211" t="s">
        <v>784</v>
      </c>
      <c r="G730" s="209"/>
      <c r="H730" s="212">
        <v>128.30500000000001</v>
      </c>
      <c r="I730" s="213"/>
      <c r="J730" s="209"/>
      <c r="K730" s="209"/>
      <c r="L730" s="214"/>
      <c r="M730" s="215"/>
      <c r="N730" s="216"/>
      <c r="O730" s="216"/>
      <c r="P730" s="216"/>
      <c r="Q730" s="216"/>
      <c r="R730" s="216"/>
      <c r="S730" s="216"/>
      <c r="T730" s="217"/>
      <c r="AT730" s="218" t="s">
        <v>229</v>
      </c>
      <c r="AU730" s="218" t="s">
        <v>21</v>
      </c>
      <c r="AV730" s="14" t="s">
        <v>21</v>
      </c>
      <c r="AW730" s="14" t="s">
        <v>42</v>
      </c>
      <c r="AX730" s="14" t="s">
        <v>82</v>
      </c>
      <c r="AY730" s="218" t="s">
        <v>221</v>
      </c>
    </row>
    <row r="731" spans="1:65" s="16" customFormat="1">
      <c r="B731" s="230"/>
      <c r="C731" s="231"/>
      <c r="D731" s="199" t="s">
        <v>229</v>
      </c>
      <c r="E731" s="232" t="s">
        <v>44</v>
      </c>
      <c r="F731" s="233" t="s">
        <v>785</v>
      </c>
      <c r="G731" s="231"/>
      <c r="H731" s="234">
        <v>206.13</v>
      </c>
      <c r="I731" s="235"/>
      <c r="J731" s="231"/>
      <c r="K731" s="231"/>
      <c r="L731" s="236"/>
      <c r="M731" s="237"/>
      <c r="N731" s="238"/>
      <c r="O731" s="238"/>
      <c r="P731" s="238"/>
      <c r="Q731" s="238"/>
      <c r="R731" s="238"/>
      <c r="S731" s="238"/>
      <c r="T731" s="239"/>
      <c r="AT731" s="240" t="s">
        <v>229</v>
      </c>
      <c r="AU731" s="240" t="s">
        <v>21</v>
      </c>
      <c r="AV731" s="16" t="s">
        <v>123</v>
      </c>
      <c r="AW731" s="16" t="s">
        <v>42</v>
      </c>
      <c r="AX731" s="16" t="s">
        <v>82</v>
      </c>
      <c r="AY731" s="240" t="s">
        <v>221</v>
      </c>
    </row>
    <row r="732" spans="1:65" s="14" customFormat="1">
      <c r="B732" s="208"/>
      <c r="C732" s="209"/>
      <c r="D732" s="199" t="s">
        <v>229</v>
      </c>
      <c r="E732" s="210" t="s">
        <v>44</v>
      </c>
      <c r="F732" s="211" t="s">
        <v>786</v>
      </c>
      <c r="G732" s="209"/>
      <c r="H732" s="212">
        <v>11.5</v>
      </c>
      <c r="I732" s="213"/>
      <c r="J732" s="209"/>
      <c r="K732" s="209"/>
      <c r="L732" s="214"/>
      <c r="M732" s="215"/>
      <c r="N732" s="216"/>
      <c r="O732" s="216"/>
      <c r="P732" s="216"/>
      <c r="Q732" s="216"/>
      <c r="R732" s="216"/>
      <c r="S732" s="216"/>
      <c r="T732" s="217"/>
      <c r="AT732" s="218" t="s">
        <v>229</v>
      </c>
      <c r="AU732" s="218" t="s">
        <v>21</v>
      </c>
      <c r="AV732" s="14" t="s">
        <v>21</v>
      </c>
      <c r="AW732" s="14" t="s">
        <v>42</v>
      </c>
      <c r="AX732" s="14" t="s">
        <v>82</v>
      </c>
      <c r="AY732" s="218" t="s">
        <v>221</v>
      </c>
    </row>
    <row r="733" spans="1:65" s="16" customFormat="1">
      <c r="B733" s="230"/>
      <c r="C733" s="231"/>
      <c r="D733" s="199" t="s">
        <v>229</v>
      </c>
      <c r="E733" s="232" t="s">
        <v>44</v>
      </c>
      <c r="F733" s="233" t="s">
        <v>787</v>
      </c>
      <c r="G733" s="231"/>
      <c r="H733" s="234">
        <v>11.5</v>
      </c>
      <c r="I733" s="235"/>
      <c r="J733" s="231"/>
      <c r="K733" s="231"/>
      <c r="L733" s="236"/>
      <c r="M733" s="237"/>
      <c r="N733" s="238"/>
      <c r="O733" s="238"/>
      <c r="P733" s="238"/>
      <c r="Q733" s="238"/>
      <c r="R733" s="238"/>
      <c r="S733" s="238"/>
      <c r="T733" s="239"/>
      <c r="AT733" s="240" t="s">
        <v>229</v>
      </c>
      <c r="AU733" s="240" t="s">
        <v>21</v>
      </c>
      <c r="AV733" s="16" t="s">
        <v>123</v>
      </c>
      <c r="AW733" s="16" t="s">
        <v>42</v>
      </c>
      <c r="AX733" s="16" t="s">
        <v>82</v>
      </c>
      <c r="AY733" s="240" t="s">
        <v>221</v>
      </c>
    </row>
    <row r="734" spans="1:65" s="15" customFormat="1">
      <c r="B734" s="219"/>
      <c r="C734" s="220"/>
      <c r="D734" s="199" t="s">
        <v>229</v>
      </c>
      <c r="E734" s="221" t="s">
        <v>44</v>
      </c>
      <c r="F734" s="222" t="s">
        <v>232</v>
      </c>
      <c r="G734" s="220"/>
      <c r="H734" s="223">
        <v>217.63</v>
      </c>
      <c r="I734" s="224"/>
      <c r="J734" s="220"/>
      <c r="K734" s="220"/>
      <c r="L734" s="225"/>
      <c r="M734" s="226"/>
      <c r="N734" s="227"/>
      <c r="O734" s="227"/>
      <c r="P734" s="227"/>
      <c r="Q734" s="227"/>
      <c r="R734" s="227"/>
      <c r="S734" s="227"/>
      <c r="T734" s="228"/>
      <c r="AT734" s="229" t="s">
        <v>229</v>
      </c>
      <c r="AU734" s="229" t="s">
        <v>21</v>
      </c>
      <c r="AV734" s="15" t="s">
        <v>227</v>
      </c>
      <c r="AW734" s="15" t="s">
        <v>42</v>
      </c>
      <c r="AX734" s="15" t="s">
        <v>89</v>
      </c>
      <c r="AY734" s="229" t="s">
        <v>221</v>
      </c>
    </row>
    <row r="735" spans="1:65" s="2" customFormat="1" ht="14.45" customHeight="1">
      <c r="A735" s="37"/>
      <c r="B735" s="38"/>
      <c r="C735" s="184" t="s">
        <v>792</v>
      </c>
      <c r="D735" s="184" t="s">
        <v>223</v>
      </c>
      <c r="E735" s="185" t="s">
        <v>793</v>
      </c>
      <c r="F735" s="186" t="s">
        <v>794</v>
      </c>
      <c r="G735" s="187" t="s">
        <v>121</v>
      </c>
      <c r="H735" s="188">
        <v>217.63</v>
      </c>
      <c r="I735" s="189"/>
      <c r="J735" s="190">
        <f>ROUND(I735*H735,2)</f>
        <v>0</v>
      </c>
      <c r="K735" s="186" t="s">
        <v>226</v>
      </c>
      <c r="L735" s="42"/>
      <c r="M735" s="191" t="s">
        <v>44</v>
      </c>
      <c r="N735" s="192" t="s">
        <v>53</v>
      </c>
      <c r="O735" s="67"/>
      <c r="P735" s="193">
        <f>O735*H735</f>
        <v>0</v>
      </c>
      <c r="Q735" s="193">
        <v>0</v>
      </c>
      <c r="R735" s="193">
        <f>Q735*H735</f>
        <v>0</v>
      </c>
      <c r="S735" s="193">
        <v>0</v>
      </c>
      <c r="T735" s="194">
        <f>S735*H735</f>
        <v>0</v>
      </c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R735" s="195" t="s">
        <v>227</v>
      </c>
      <c r="AT735" s="195" t="s">
        <v>223</v>
      </c>
      <c r="AU735" s="195" t="s">
        <v>21</v>
      </c>
      <c r="AY735" s="19" t="s">
        <v>221</v>
      </c>
      <c r="BE735" s="196">
        <f>IF(N735="základní",J735,0)</f>
        <v>0</v>
      </c>
      <c r="BF735" s="196">
        <f>IF(N735="snížená",J735,0)</f>
        <v>0</v>
      </c>
      <c r="BG735" s="196">
        <f>IF(N735="zákl. přenesená",J735,0)</f>
        <v>0</v>
      </c>
      <c r="BH735" s="196">
        <f>IF(N735="sníž. přenesená",J735,0)</f>
        <v>0</v>
      </c>
      <c r="BI735" s="196">
        <f>IF(N735="nulová",J735,0)</f>
        <v>0</v>
      </c>
      <c r="BJ735" s="19" t="s">
        <v>89</v>
      </c>
      <c r="BK735" s="196">
        <f>ROUND(I735*H735,2)</f>
        <v>0</v>
      </c>
      <c r="BL735" s="19" t="s">
        <v>227</v>
      </c>
      <c r="BM735" s="195" t="s">
        <v>795</v>
      </c>
    </row>
    <row r="736" spans="1:65" s="13" customFormat="1">
      <c r="B736" s="197"/>
      <c r="C736" s="198"/>
      <c r="D736" s="199" t="s">
        <v>229</v>
      </c>
      <c r="E736" s="200" t="s">
        <v>44</v>
      </c>
      <c r="F736" s="201" t="s">
        <v>230</v>
      </c>
      <c r="G736" s="198"/>
      <c r="H736" s="200" t="s">
        <v>44</v>
      </c>
      <c r="I736" s="202"/>
      <c r="J736" s="198"/>
      <c r="K736" s="198"/>
      <c r="L736" s="203"/>
      <c r="M736" s="204"/>
      <c r="N736" s="205"/>
      <c r="O736" s="205"/>
      <c r="P736" s="205"/>
      <c r="Q736" s="205"/>
      <c r="R736" s="205"/>
      <c r="S736" s="205"/>
      <c r="T736" s="206"/>
      <c r="AT736" s="207" t="s">
        <v>229</v>
      </c>
      <c r="AU736" s="207" t="s">
        <v>21</v>
      </c>
      <c r="AV736" s="13" t="s">
        <v>89</v>
      </c>
      <c r="AW736" s="13" t="s">
        <v>42</v>
      </c>
      <c r="AX736" s="13" t="s">
        <v>82</v>
      </c>
      <c r="AY736" s="207" t="s">
        <v>221</v>
      </c>
    </row>
    <row r="737" spans="1:65" s="14" customFormat="1" ht="22.5">
      <c r="B737" s="208"/>
      <c r="C737" s="209"/>
      <c r="D737" s="199" t="s">
        <v>229</v>
      </c>
      <c r="E737" s="210" t="s">
        <v>44</v>
      </c>
      <c r="F737" s="211" t="s">
        <v>783</v>
      </c>
      <c r="G737" s="209"/>
      <c r="H737" s="212">
        <v>77.825000000000003</v>
      </c>
      <c r="I737" s="213"/>
      <c r="J737" s="209"/>
      <c r="K737" s="209"/>
      <c r="L737" s="214"/>
      <c r="M737" s="215"/>
      <c r="N737" s="216"/>
      <c r="O737" s="216"/>
      <c r="P737" s="216"/>
      <c r="Q737" s="216"/>
      <c r="R737" s="216"/>
      <c r="S737" s="216"/>
      <c r="T737" s="217"/>
      <c r="AT737" s="218" t="s">
        <v>229</v>
      </c>
      <c r="AU737" s="218" t="s">
        <v>21</v>
      </c>
      <c r="AV737" s="14" t="s">
        <v>21</v>
      </c>
      <c r="AW737" s="14" t="s">
        <v>42</v>
      </c>
      <c r="AX737" s="14" t="s">
        <v>82</v>
      </c>
      <c r="AY737" s="218" t="s">
        <v>221</v>
      </c>
    </row>
    <row r="738" spans="1:65" s="14" customFormat="1">
      <c r="B738" s="208"/>
      <c r="C738" s="209"/>
      <c r="D738" s="199" t="s">
        <v>229</v>
      </c>
      <c r="E738" s="210" t="s">
        <v>44</v>
      </c>
      <c r="F738" s="211" t="s">
        <v>784</v>
      </c>
      <c r="G738" s="209"/>
      <c r="H738" s="212">
        <v>128.30500000000001</v>
      </c>
      <c r="I738" s="213"/>
      <c r="J738" s="209"/>
      <c r="K738" s="209"/>
      <c r="L738" s="214"/>
      <c r="M738" s="215"/>
      <c r="N738" s="216"/>
      <c r="O738" s="216"/>
      <c r="P738" s="216"/>
      <c r="Q738" s="216"/>
      <c r="R738" s="216"/>
      <c r="S738" s="216"/>
      <c r="T738" s="217"/>
      <c r="AT738" s="218" t="s">
        <v>229</v>
      </c>
      <c r="AU738" s="218" t="s">
        <v>21</v>
      </c>
      <c r="AV738" s="14" t="s">
        <v>21</v>
      </c>
      <c r="AW738" s="14" t="s">
        <v>42</v>
      </c>
      <c r="AX738" s="14" t="s">
        <v>82</v>
      </c>
      <c r="AY738" s="218" t="s">
        <v>221</v>
      </c>
    </row>
    <row r="739" spans="1:65" s="16" customFormat="1">
      <c r="B739" s="230"/>
      <c r="C739" s="231"/>
      <c r="D739" s="199" t="s">
        <v>229</v>
      </c>
      <c r="E739" s="232" t="s">
        <v>44</v>
      </c>
      <c r="F739" s="233" t="s">
        <v>785</v>
      </c>
      <c r="G739" s="231"/>
      <c r="H739" s="234">
        <v>206.13</v>
      </c>
      <c r="I739" s="235"/>
      <c r="J739" s="231"/>
      <c r="K739" s="231"/>
      <c r="L739" s="236"/>
      <c r="M739" s="237"/>
      <c r="N739" s="238"/>
      <c r="O739" s="238"/>
      <c r="P739" s="238"/>
      <c r="Q739" s="238"/>
      <c r="R739" s="238"/>
      <c r="S739" s="238"/>
      <c r="T739" s="239"/>
      <c r="AT739" s="240" t="s">
        <v>229</v>
      </c>
      <c r="AU739" s="240" t="s">
        <v>21</v>
      </c>
      <c r="AV739" s="16" t="s">
        <v>123</v>
      </c>
      <c r="AW739" s="16" t="s">
        <v>42</v>
      </c>
      <c r="AX739" s="16" t="s">
        <v>82</v>
      </c>
      <c r="AY739" s="240" t="s">
        <v>221</v>
      </c>
    </row>
    <row r="740" spans="1:65" s="14" customFormat="1">
      <c r="B740" s="208"/>
      <c r="C740" s="209"/>
      <c r="D740" s="199" t="s">
        <v>229</v>
      </c>
      <c r="E740" s="210" t="s">
        <v>44</v>
      </c>
      <c r="F740" s="211" t="s">
        <v>786</v>
      </c>
      <c r="G740" s="209"/>
      <c r="H740" s="212">
        <v>11.5</v>
      </c>
      <c r="I740" s="213"/>
      <c r="J740" s="209"/>
      <c r="K740" s="209"/>
      <c r="L740" s="214"/>
      <c r="M740" s="215"/>
      <c r="N740" s="216"/>
      <c r="O740" s="216"/>
      <c r="P740" s="216"/>
      <c r="Q740" s="216"/>
      <c r="R740" s="216"/>
      <c r="S740" s="216"/>
      <c r="T740" s="217"/>
      <c r="AT740" s="218" t="s">
        <v>229</v>
      </c>
      <c r="AU740" s="218" t="s">
        <v>21</v>
      </c>
      <c r="AV740" s="14" t="s">
        <v>21</v>
      </c>
      <c r="AW740" s="14" t="s">
        <v>42</v>
      </c>
      <c r="AX740" s="14" t="s">
        <v>82</v>
      </c>
      <c r="AY740" s="218" t="s">
        <v>221</v>
      </c>
    </row>
    <row r="741" spans="1:65" s="16" customFormat="1">
      <c r="B741" s="230"/>
      <c r="C741" s="231"/>
      <c r="D741" s="199" t="s">
        <v>229</v>
      </c>
      <c r="E741" s="232" t="s">
        <v>44</v>
      </c>
      <c r="F741" s="233" t="s">
        <v>787</v>
      </c>
      <c r="G741" s="231"/>
      <c r="H741" s="234">
        <v>11.5</v>
      </c>
      <c r="I741" s="235"/>
      <c r="J741" s="231"/>
      <c r="K741" s="231"/>
      <c r="L741" s="236"/>
      <c r="M741" s="237"/>
      <c r="N741" s="238"/>
      <c r="O741" s="238"/>
      <c r="P741" s="238"/>
      <c r="Q741" s="238"/>
      <c r="R741" s="238"/>
      <c r="S741" s="238"/>
      <c r="T741" s="239"/>
      <c r="AT741" s="240" t="s">
        <v>229</v>
      </c>
      <c r="AU741" s="240" t="s">
        <v>21</v>
      </c>
      <c r="AV741" s="16" t="s">
        <v>123</v>
      </c>
      <c r="AW741" s="16" t="s">
        <v>42</v>
      </c>
      <c r="AX741" s="16" t="s">
        <v>82</v>
      </c>
      <c r="AY741" s="240" t="s">
        <v>221</v>
      </c>
    </row>
    <row r="742" spans="1:65" s="15" customFormat="1">
      <c r="B742" s="219"/>
      <c r="C742" s="220"/>
      <c r="D742" s="199" t="s">
        <v>229</v>
      </c>
      <c r="E742" s="221" t="s">
        <v>44</v>
      </c>
      <c r="F742" s="222" t="s">
        <v>232</v>
      </c>
      <c r="G742" s="220"/>
      <c r="H742" s="223">
        <v>217.63</v>
      </c>
      <c r="I742" s="224"/>
      <c r="J742" s="220"/>
      <c r="K742" s="220"/>
      <c r="L742" s="225"/>
      <c r="M742" s="226"/>
      <c r="N742" s="227"/>
      <c r="O742" s="227"/>
      <c r="P742" s="227"/>
      <c r="Q742" s="227"/>
      <c r="R742" s="227"/>
      <c r="S742" s="227"/>
      <c r="T742" s="228"/>
      <c r="AT742" s="229" t="s">
        <v>229</v>
      </c>
      <c r="AU742" s="229" t="s">
        <v>21</v>
      </c>
      <c r="AV742" s="15" t="s">
        <v>227</v>
      </c>
      <c r="AW742" s="15" t="s">
        <v>42</v>
      </c>
      <c r="AX742" s="15" t="s">
        <v>89</v>
      </c>
      <c r="AY742" s="229" t="s">
        <v>221</v>
      </c>
    </row>
    <row r="743" spans="1:65" s="2" customFormat="1" ht="14.45" customHeight="1">
      <c r="A743" s="37"/>
      <c r="B743" s="38"/>
      <c r="C743" s="184" t="s">
        <v>796</v>
      </c>
      <c r="D743" s="184" t="s">
        <v>223</v>
      </c>
      <c r="E743" s="185" t="s">
        <v>797</v>
      </c>
      <c r="F743" s="186" t="s">
        <v>798</v>
      </c>
      <c r="G743" s="187" t="s">
        <v>121</v>
      </c>
      <c r="H743" s="188">
        <v>206.13</v>
      </c>
      <c r="I743" s="189"/>
      <c r="J743" s="190">
        <f>ROUND(I743*H743,2)</f>
        <v>0</v>
      </c>
      <c r="K743" s="186" t="s">
        <v>226</v>
      </c>
      <c r="L743" s="42"/>
      <c r="M743" s="191" t="s">
        <v>44</v>
      </c>
      <c r="N743" s="192" t="s">
        <v>53</v>
      </c>
      <c r="O743" s="67"/>
      <c r="P743" s="193">
        <f>O743*H743</f>
        <v>0</v>
      </c>
      <c r="Q743" s="193">
        <v>0</v>
      </c>
      <c r="R743" s="193">
        <f>Q743*H743</f>
        <v>0</v>
      </c>
      <c r="S743" s="193">
        <v>0</v>
      </c>
      <c r="T743" s="194">
        <f>S743*H743</f>
        <v>0</v>
      </c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R743" s="195" t="s">
        <v>227</v>
      </c>
      <c r="AT743" s="195" t="s">
        <v>223</v>
      </c>
      <c r="AU743" s="195" t="s">
        <v>21</v>
      </c>
      <c r="AY743" s="19" t="s">
        <v>221</v>
      </c>
      <c r="BE743" s="196">
        <f>IF(N743="základní",J743,0)</f>
        <v>0</v>
      </c>
      <c r="BF743" s="196">
        <f>IF(N743="snížená",J743,0)</f>
        <v>0</v>
      </c>
      <c r="BG743" s="196">
        <f>IF(N743="zákl. přenesená",J743,0)</f>
        <v>0</v>
      </c>
      <c r="BH743" s="196">
        <f>IF(N743="sníž. přenesená",J743,0)</f>
        <v>0</v>
      </c>
      <c r="BI743" s="196">
        <f>IF(N743="nulová",J743,0)</f>
        <v>0</v>
      </c>
      <c r="BJ743" s="19" t="s">
        <v>89</v>
      </c>
      <c r="BK743" s="196">
        <f>ROUND(I743*H743,2)</f>
        <v>0</v>
      </c>
      <c r="BL743" s="19" t="s">
        <v>227</v>
      </c>
      <c r="BM743" s="195" t="s">
        <v>799</v>
      </c>
    </row>
    <row r="744" spans="1:65" s="13" customFormat="1">
      <c r="B744" s="197"/>
      <c r="C744" s="198"/>
      <c r="D744" s="199" t="s">
        <v>229</v>
      </c>
      <c r="E744" s="200" t="s">
        <v>44</v>
      </c>
      <c r="F744" s="201" t="s">
        <v>230</v>
      </c>
      <c r="G744" s="198"/>
      <c r="H744" s="200" t="s">
        <v>44</v>
      </c>
      <c r="I744" s="202"/>
      <c r="J744" s="198"/>
      <c r="K744" s="198"/>
      <c r="L744" s="203"/>
      <c r="M744" s="204"/>
      <c r="N744" s="205"/>
      <c r="O744" s="205"/>
      <c r="P744" s="205"/>
      <c r="Q744" s="205"/>
      <c r="R744" s="205"/>
      <c r="S744" s="205"/>
      <c r="T744" s="206"/>
      <c r="AT744" s="207" t="s">
        <v>229</v>
      </c>
      <c r="AU744" s="207" t="s">
        <v>21</v>
      </c>
      <c r="AV744" s="13" t="s">
        <v>89</v>
      </c>
      <c r="AW744" s="13" t="s">
        <v>42</v>
      </c>
      <c r="AX744" s="13" t="s">
        <v>82</v>
      </c>
      <c r="AY744" s="207" t="s">
        <v>221</v>
      </c>
    </row>
    <row r="745" spans="1:65" s="14" customFormat="1" ht="22.5">
      <c r="B745" s="208"/>
      <c r="C745" s="209"/>
      <c r="D745" s="199" t="s">
        <v>229</v>
      </c>
      <c r="E745" s="210" t="s">
        <v>44</v>
      </c>
      <c r="F745" s="211" t="s">
        <v>783</v>
      </c>
      <c r="G745" s="209"/>
      <c r="H745" s="212">
        <v>77.825000000000003</v>
      </c>
      <c r="I745" s="213"/>
      <c r="J745" s="209"/>
      <c r="K745" s="209"/>
      <c r="L745" s="214"/>
      <c r="M745" s="215"/>
      <c r="N745" s="216"/>
      <c r="O745" s="216"/>
      <c r="P745" s="216"/>
      <c r="Q745" s="216"/>
      <c r="R745" s="216"/>
      <c r="S745" s="216"/>
      <c r="T745" s="217"/>
      <c r="AT745" s="218" t="s">
        <v>229</v>
      </c>
      <c r="AU745" s="218" t="s">
        <v>21</v>
      </c>
      <c r="AV745" s="14" t="s">
        <v>21</v>
      </c>
      <c r="AW745" s="14" t="s">
        <v>42</v>
      </c>
      <c r="AX745" s="14" t="s">
        <v>82</v>
      </c>
      <c r="AY745" s="218" t="s">
        <v>221</v>
      </c>
    </row>
    <row r="746" spans="1:65" s="14" customFormat="1">
      <c r="B746" s="208"/>
      <c r="C746" s="209"/>
      <c r="D746" s="199" t="s">
        <v>229</v>
      </c>
      <c r="E746" s="210" t="s">
        <v>44</v>
      </c>
      <c r="F746" s="211" t="s">
        <v>784</v>
      </c>
      <c r="G746" s="209"/>
      <c r="H746" s="212">
        <v>128.30500000000001</v>
      </c>
      <c r="I746" s="213"/>
      <c r="J746" s="209"/>
      <c r="K746" s="209"/>
      <c r="L746" s="214"/>
      <c r="M746" s="215"/>
      <c r="N746" s="216"/>
      <c r="O746" s="216"/>
      <c r="P746" s="216"/>
      <c r="Q746" s="216"/>
      <c r="R746" s="216"/>
      <c r="S746" s="216"/>
      <c r="T746" s="217"/>
      <c r="AT746" s="218" t="s">
        <v>229</v>
      </c>
      <c r="AU746" s="218" t="s">
        <v>21</v>
      </c>
      <c r="AV746" s="14" t="s">
        <v>21</v>
      </c>
      <c r="AW746" s="14" t="s">
        <v>42</v>
      </c>
      <c r="AX746" s="14" t="s">
        <v>82</v>
      </c>
      <c r="AY746" s="218" t="s">
        <v>221</v>
      </c>
    </row>
    <row r="747" spans="1:65" s="16" customFormat="1">
      <c r="B747" s="230"/>
      <c r="C747" s="231"/>
      <c r="D747" s="199" t="s">
        <v>229</v>
      </c>
      <c r="E747" s="232" t="s">
        <v>44</v>
      </c>
      <c r="F747" s="233" t="s">
        <v>800</v>
      </c>
      <c r="G747" s="231"/>
      <c r="H747" s="234">
        <v>206.13</v>
      </c>
      <c r="I747" s="235"/>
      <c r="J747" s="231"/>
      <c r="K747" s="231"/>
      <c r="L747" s="236"/>
      <c r="M747" s="237"/>
      <c r="N747" s="238"/>
      <c r="O747" s="238"/>
      <c r="P747" s="238"/>
      <c r="Q747" s="238"/>
      <c r="R747" s="238"/>
      <c r="S747" s="238"/>
      <c r="T747" s="239"/>
      <c r="AT747" s="240" t="s">
        <v>229</v>
      </c>
      <c r="AU747" s="240" t="s">
        <v>21</v>
      </c>
      <c r="AV747" s="16" t="s">
        <v>123</v>
      </c>
      <c r="AW747" s="16" t="s">
        <v>42</v>
      </c>
      <c r="AX747" s="16" t="s">
        <v>82</v>
      </c>
      <c r="AY747" s="240" t="s">
        <v>221</v>
      </c>
    </row>
    <row r="748" spans="1:65" s="15" customFormat="1">
      <c r="B748" s="219"/>
      <c r="C748" s="220"/>
      <c r="D748" s="199" t="s">
        <v>229</v>
      </c>
      <c r="E748" s="221" t="s">
        <v>44</v>
      </c>
      <c r="F748" s="222" t="s">
        <v>232</v>
      </c>
      <c r="G748" s="220"/>
      <c r="H748" s="223">
        <v>206.13</v>
      </c>
      <c r="I748" s="224"/>
      <c r="J748" s="220"/>
      <c r="K748" s="220"/>
      <c r="L748" s="225"/>
      <c r="M748" s="226"/>
      <c r="N748" s="227"/>
      <c r="O748" s="227"/>
      <c r="P748" s="227"/>
      <c r="Q748" s="227"/>
      <c r="R748" s="227"/>
      <c r="S748" s="227"/>
      <c r="T748" s="228"/>
      <c r="AT748" s="229" t="s">
        <v>229</v>
      </c>
      <c r="AU748" s="229" t="s">
        <v>21</v>
      </c>
      <c r="AV748" s="15" t="s">
        <v>227</v>
      </c>
      <c r="AW748" s="15" t="s">
        <v>42</v>
      </c>
      <c r="AX748" s="15" t="s">
        <v>89</v>
      </c>
      <c r="AY748" s="229" t="s">
        <v>221</v>
      </c>
    </row>
    <row r="749" spans="1:65" s="2" customFormat="1" ht="14.45" customHeight="1">
      <c r="A749" s="37"/>
      <c r="B749" s="38"/>
      <c r="C749" s="184" t="s">
        <v>801</v>
      </c>
      <c r="D749" s="184" t="s">
        <v>223</v>
      </c>
      <c r="E749" s="185" t="s">
        <v>802</v>
      </c>
      <c r="F749" s="186" t="s">
        <v>803</v>
      </c>
      <c r="G749" s="187" t="s">
        <v>121</v>
      </c>
      <c r="H749" s="188">
        <v>22.06</v>
      </c>
      <c r="I749" s="189"/>
      <c r="J749" s="190">
        <f>ROUND(I749*H749,2)</f>
        <v>0</v>
      </c>
      <c r="K749" s="186" t="s">
        <v>226</v>
      </c>
      <c r="L749" s="42"/>
      <c r="M749" s="191" t="s">
        <v>44</v>
      </c>
      <c r="N749" s="192" t="s">
        <v>53</v>
      </c>
      <c r="O749" s="67"/>
      <c r="P749" s="193">
        <f>O749*H749</f>
        <v>0</v>
      </c>
      <c r="Q749" s="193">
        <v>0</v>
      </c>
      <c r="R749" s="193">
        <f>Q749*H749</f>
        <v>0</v>
      </c>
      <c r="S749" s="193">
        <v>0</v>
      </c>
      <c r="T749" s="194">
        <f>S749*H749</f>
        <v>0</v>
      </c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R749" s="195" t="s">
        <v>227</v>
      </c>
      <c r="AT749" s="195" t="s">
        <v>223</v>
      </c>
      <c r="AU749" s="195" t="s">
        <v>21</v>
      </c>
      <c r="AY749" s="19" t="s">
        <v>221</v>
      </c>
      <c r="BE749" s="196">
        <f>IF(N749="základní",J749,0)</f>
        <v>0</v>
      </c>
      <c r="BF749" s="196">
        <f>IF(N749="snížená",J749,0)</f>
        <v>0</v>
      </c>
      <c r="BG749" s="196">
        <f>IF(N749="zákl. přenesená",J749,0)</f>
        <v>0</v>
      </c>
      <c r="BH749" s="196">
        <f>IF(N749="sníž. přenesená",J749,0)</f>
        <v>0</v>
      </c>
      <c r="BI749" s="196">
        <f>IF(N749="nulová",J749,0)</f>
        <v>0</v>
      </c>
      <c r="BJ749" s="19" t="s">
        <v>89</v>
      </c>
      <c r="BK749" s="196">
        <f>ROUND(I749*H749,2)</f>
        <v>0</v>
      </c>
      <c r="BL749" s="19" t="s">
        <v>227</v>
      </c>
      <c r="BM749" s="195" t="s">
        <v>804</v>
      </c>
    </row>
    <row r="750" spans="1:65" s="13" customFormat="1">
      <c r="B750" s="197"/>
      <c r="C750" s="198"/>
      <c r="D750" s="199" t="s">
        <v>229</v>
      </c>
      <c r="E750" s="200" t="s">
        <v>44</v>
      </c>
      <c r="F750" s="201" t="s">
        <v>230</v>
      </c>
      <c r="G750" s="198"/>
      <c r="H750" s="200" t="s">
        <v>44</v>
      </c>
      <c r="I750" s="202"/>
      <c r="J750" s="198"/>
      <c r="K750" s="198"/>
      <c r="L750" s="203"/>
      <c r="M750" s="204"/>
      <c r="N750" s="205"/>
      <c r="O750" s="205"/>
      <c r="P750" s="205"/>
      <c r="Q750" s="205"/>
      <c r="R750" s="205"/>
      <c r="S750" s="205"/>
      <c r="T750" s="206"/>
      <c r="AT750" s="207" t="s">
        <v>229</v>
      </c>
      <c r="AU750" s="207" t="s">
        <v>21</v>
      </c>
      <c r="AV750" s="13" t="s">
        <v>89</v>
      </c>
      <c r="AW750" s="13" t="s">
        <v>42</v>
      </c>
      <c r="AX750" s="13" t="s">
        <v>82</v>
      </c>
      <c r="AY750" s="207" t="s">
        <v>221</v>
      </c>
    </row>
    <row r="751" spans="1:65" s="14" customFormat="1">
      <c r="B751" s="208"/>
      <c r="C751" s="209"/>
      <c r="D751" s="199" t="s">
        <v>229</v>
      </c>
      <c r="E751" s="210" t="s">
        <v>44</v>
      </c>
      <c r="F751" s="211" t="s">
        <v>805</v>
      </c>
      <c r="G751" s="209"/>
      <c r="H751" s="212">
        <v>22.06</v>
      </c>
      <c r="I751" s="213"/>
      <c r="J751" s="209"/>
      <c r="K751" s="209"/>
      <c r="L751" s="214"/>
      <c r="M751" s="215"/>
      <c r="N751" s="216"/>
      <c r="O751" s="216"/>
      <c r="P751" s="216"/>
      <c r="Q751" s="216"/>
      <c r="R751" s="216"/>
      <c r="S751" s="216"/>
      <c r="T751" s="217"/>
      <c r="AT751" s="218" t="s">
        <v>229</v>
      </c>
      <c r="AU751" s="218" t="s">
        <v>21</v>
      </c>
      <c r="AV751" s="14" t="s">
        <v>21</v>
      </c>
      <c r="AW751" s="14" t="s">
        <v>42</v>
      </c>
      <c r="AX751" s="14" t="s">
        <v>82</v>
      </c>
      <c r="AY751" s="218" t="s">
        <v>221</v>
      </c>
    </row>
    <row r="752" spans="1:65" s="15" customFormat="1">
      <c r="B752" s="219"/>
      <c r="C752" s="220"/>
      <c r="D752" s="199" t="s">
        <v>229</v>
      </c>
      <c r="E752" s="221" t="s">
        <v>44</v>
      </c>
      <c r="F752" s="222" t="s">
        <v>232</v>
      </c>
      <c r="G752" s="220"/>
      <c r="H752" s="223">
        <v>22.06</v>
      </c>
      <c r="I752" s="224"/>
      <c r="J752" s="220"/>
      <c r="K752" s="220"/>
      <c r="L752" s="225"/>
      <c r="M752" s="226"/>
      <c r="N752" s="227"/>
      <c r="O752" s="227"/>
      <c r="P752" s="227"/>
      <c r="Q752" s="227"/>
      <c r="R752" s="227"/>
      <c r="S752" s="227"/>
      <c r="T752" s="228"/>
      <c r="AT752" s="229" t="s">
        <v>229</v>
      </c>
      <c r="AU752" s="229" t="s">
        <v>21</v>
      </c>
      <c r="AV752" s="15" t="s">
        <v>227</v>
      </c>
      <c r="AW752" s="15" t="s">
        <v>42</v>
      </c>
      <c r="AX752" s="15" t="s">
        <v>89</v>
      </c>
      <c r="AY752" s="229" t="s">
        <v>221</v>
      </c>
    </row>
    <row r="753" spans="1:65" s="2" customFormat="1" ht="14.45" customHeight="1">
      <c r="A753" s="37"/>
      <c r="B753" s="38"/>
      <c r="C753" s="184" t="s">
        <v>806</v>
      </c>
      <c r="D753" s="184" t="s">
        <v>223</v>
      </c>
      <c r="E753" s="185" t="s">
        <v>807</v>
      </c>
      <c r="F753" s="186" t="s">
        <v>808</v>
      </c>
      <c r="G753" s="187" t="s">
        <v>121</v>
      </c>
      <c r="H753" s="188">
        <v>22.06</v>
      </c>
      <c r="I753" s="189"/>
      <c r="J753" s="190">
        <f>ROUND(I753*H753,2)</f>
        <v>0</v>
      </c>
      <c r="K753" s="186" t="s">
        <v>226</v>
      </c>
      <c r="L753" s="42"/>
      <c r="M753" s="191" t="s">
        <v>44</v>
      </c>
      <c r="N753" s="192" t="s">
        <v>53</v>
      </c>
      <c r="O753" s="67"/>
      <c r="P753" s="193">
        <f>O753*H753</f>
        <v>0</v>
      </c>
      <c r="Q753" s="193">
        <v>3.0000000000000001E-5</v>
      </c>
      <c r="R753" s="193">
        <f>Q753*H753</f>
        <v>6.6179999999999993E-4</v>
      </c>
      <c r="S753" s="193">
        <v>0</v>
      </c>
      <c r="T753" s="194">
        <f>S753*H753</f>
        <v>0</v>
      </c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R753" s="195" t="s">
        <v>227</v>
      </c>
      <c r="AT753" s="195" t="s">
        <v>223</v>
      </c>
      <c r="AU753" s="195" t="s">
        <v>21</v>
      </c>
      <c r="AY753" s="19" t="s">
        <v>221</v>
      </c>
      <c r="BE753" s="196">
        <f>IF(N753="základní",J753,0)</f>
        <v>0</v>
      </c>
      <c r="BF753" s="196">
        <f>IF(N753="snížená",J753,0)</f>
        <v>0</v>
      </c>
      <c r="BG753" s="196">
        <f>IF(N753="zákl. přenesená",J753,0)</f>
        <v>0</v>
      </c>
      <c r="BH753" s="196">
        <f>IF(N753="sníž. přenesená",J753,0)</f>
        <v>0</v>
      </c>
      <c r="BI753" s="196">
        <f>IF(N753="nulová",J753,0)</f>
        <v>0</v>
      </c>
      <c r="BJ753" s="19" t="s">
        <v>89</v>
      </c>
      <c r="BK753" s="196">
        <f>ROUND(I753*H753,2)</f>
        <v>0</v>
      </c>
      <c r="BL753" s="19" t="s">
        <v>227</v>
      </c>
      <c r="BM753" s="195" t="s">
        <v>809</v>
      </c>
    </row>
    <row r="754" spans="1:65" s="13" customFormat="1">
      <c r="B754" s="197"/>
      <c r="C754" s="198"/>
      <c r="D754" s="199" t="s">
        <v>229</v>
      </c>
      <c r="E754" s="200" t="s">
        <v>44</v>
      </c>
      <c r="F754" s="201" t="s">
        <v>230</v>
      </c>
      <c r="G754" s="198"/>
      <c r="H754" s="200" t="s">
        <v>44</v>
      </c>
      <c r="I754" s="202"/>
      <c r="J754" s="198"/>
      <c r="K754" s="198"/>
      <c r="L754" s="203"/>
      <c r="M754" s="204"/>
      <c r="N754" s="205"/>
      <c r="O754" s="205"/>
      <c r="P754" s="205"/>
      <c r="Q754" s="205"/>
      <c r="R754" s="205"/>
      <c r="S754" s="205"/>
      <c r="T754" s="206"/>
      <c r="AT754" s="207" t="s">
        <v>229</v>
      </c>
      <c r="AU754" s="207" t="s">
        <v>21</v>
      </c>
      <c r="AV754" s="13" t="s">
        <v>89</v>
      </c>
      <c r="AW754" s="13" t="s">
        <v>42</v>
      </c>
      <c r="AX754" s="13" t="s">
        <v>82</v>
      </c>
      <c r="AY754" s="207" t="s">
        <v>221</v>
      </c>
    </row>
    <row r="755" spans="1:65" s="14" customFormat="1">
      <c r="B755" s="208"/>
      <c r="C755" s="209"/>
      <c r="D755" s="199" t="s">
        <v>229</v>
      </c>
      <c r="E755" s="210" t="s">
        <v>44</v>
      </c>
      <c r="F755" s="211" t="s">
        <v>805</v>
      </c>
      <c r="G755" s="209"/>
      <c r="H755" s="212">
        <v>22.06</v>
      </c>
      <c r="I755" s="213"/>
      <c r="J755" s="209"/>
      <c r="K755" s="209"/>
      <c r="L755" s="214"/>
      <c r="M755" s="215"/>
      <c r="N755" s="216"/>
      <c r="O755" s="216"/>
      <c r="P755" s="216"/>
      <c r="Q755" s="216"/>
      <c r="R755" s="216"/>
      <c r="S755" s="216"/>
      <c r="T755" s="217"/>
      <c r="AT755" s="218" t="s">
        <v>229</v>
      </c>
      <c r="AU755" s="218" t="s">
        <v>21</v>
      </c>
      <c r="AV755" s="14" t="s">
        <v>21</v>
      </c>
      <c r="AW755" s="14" t="s">
        <v>42</v>
      </c>
      <c r="AX755" s="14" t="s">
        <v>82</v>
      </c>
      <c r="AY755" s="218" t="s">
        <v>221</v>
      </c>
    </row>
    <row r="756" spans="1:65" s="15" customFormat="1">
      <c r="B756" s="219"/>
      <c r="C756" s="220"/>
      <c r="D756" s="199" t="s">
        <v>229</v>
      </c>
      <c r="E756" s="221" t="s">
        <v>44</v>
      </c>
      <c r="F756" s="222" t="s">
        <v>232</v>
      </c>
      <c r="G756" s="220"/>
      <c r="H756" s="223">
        <v>22.06</v>
      </c>
      <c r="I756" s="224"/>
      <c r="J756" s="220"/>
      <c r="K756" s="220"/>
      <c r="L756" s="225"/>
      <c r="M756" s="226"/>
      <c r="N756" s="227"/>
      <c r="O756" s="227"/>
      <c r="P756" s="227"/>
      <c r="Q756" s="227"/>
      <c r="R756" s="227"/>
      <c r="S756" s="227"/>
      <c r="T756" s="228"/>
      <c r="AT756" s="229" t="s">
        <v>229</v>
      </c>
      <c r="AU756" s="229" t="s">
        <v>21</v>
      </c>
      <c r="AV756" s="15" t="s">
        <v>227</v>
      </c>
      <c r="AW756" s="15" t="s">
        <v>42</v>
      </c>
      <c r="AX756" s="15" t="s">
        <v>89</v>
      </c>
      <c r="AY756" s="229" t="s">
        <v>221</v>
      </c>
    </row>
    <row r="757" spans="1:65" s="2" customFormat="1" ht="24.2" customHeight="1">
      <c r="A757" s="37"/>
      <c r="B757" s="38"/>
      <c r="C757" s="184" t="s">
        <v>810</v>
      </c>
      <c r="D757" s="184" t="s">
        <v>223</v>
      </c>
      <c r="E757" s="185" t="s">
        <v>811</v>
      </c>
      <c r="F757" s="186" t="s">
        <v>812</v>
      </c>
      <c r="G757" s="187" t="s">
        <v>501</v>
      </c>
      <c r="H757" s="188">
        <v>18</v>
      </c>
      <c r="I757" s="189"/>
      <c r="J757" s="190">
        <f>ROUND(I757*H757,2)</f>
        <v>0</v>
      </c>
      <c r="K757" s="186" t="s">
        <v>226</v>
      </c>
      <c r="L757" s="42"/>
      <c r="M757" s="191" t="s">
        <v>44</v>
      </c>
      <c r="N757" s="192" t="s">
        <v>53</v>
      </c>
      <c r="O757" s="67"/>
      <c r="P757" s="193">
        <f>O757*H757</f>
        <v>0</v>
      </c>
      <c r="Q757" s="193">
        <v>1.6167899999999999</v>
      </c>
      <c r="R757" s="193">
        <f>Q757*H757</f>
        <v>29.102219999999999</v>
      </c>
      <c r="S757" s="193">
        <v>0</v>
      </c>
      <c r="T757" s="194">
        <f>S757*H757</f>
        <v>0</v>
      </c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R757" s="195" t="s">
        <v>227</v>
      </c>
      <c r="AT757" s="195" t="s">
        <v>223</v>
      </c>
      <c r="AU757" s="195" t="s">
        <v>21</v>
      </c>
      <c r="AY757" s="19" t="s">
        <v>221</v>
      </c>
      <c r="BE757" s="196">
        <f>IF(N757="základní",J757,0)</f>
        <v>0</v>
      </c>
      <c r="BF757" s="196">
        <f>IF(N757="snížená",J757,0)</f>
        <v>0</v>
      </c>
      <c r="BG757" s="196">
        <f>IF(N757="zákl. přenesená",J757,0)</f>
        <v>0</v>
      </c>
      <c r="BH757" s="196">
        <f>IF(N757="sníž. přenesená",J757,0)</f>
        <v>0</v>
      </c>
      <c r="BI757" s="196">
        <f>IF(N757="nulová",J757,0)</f>
        <v>0</v>
      </c>
      <c r="BJ757" s="19" t="s">
        <v>89</v>
      </c>
      <c r="BK757" s="196">
        <f>ROUND(I757*H757,2)</f>
        <v>0</v>
      </c>
      <c r="BL757" s="19" t="s">
        <v>227</v>
      </c>
      <c r="BM757" s="195" t="s">
        <v>813</v>
      </c>
    </row>
    <row r="758" spans="1:65" s="13" customFormat="1">
      <c r="B758" s="197"/>
      <c r="C758" s="198"/>
      <c r="D758" s="199" t="s">
        <v>229</v>
      </c>
      <c r="E758" s="200" t="s">
        <v>44</v>
      </c>
      <c r="F758" s="201" t="s">
        <v>320</v>
      </c>
      <c r="G758" s="198"/>
      <c r="H758" s="200" t="s">
        <v>44</v>
      </c>
      <c r="I758" s="202"/>
      <c r="J758" s="198"/>
      <c r="K758" s="198"/>
      <c r="L758" s="203"/>
      <c r="M758" s="204"/>
      <c r="N758" s="205"/>
      <c r="O758" s="205"/>
      <c r="P758" s="205"/>
      <c r="Q758" s="205"/>
      <c r="R758" s="205"/>
      <c r="S758" s="205"/>
      <c r="T758" s="206"/>
      <c r="AT758" s="207" t="s">
        <v>229</v>
      </c>
      <c r="AU758" s="207" t="s">
        <v>21</v>
      </c>
      <c r="AV758" s="13" t="s">
        <v>89</v>
      </c>
      <c r="AW758" s="13" t="s">
        <v>42</v>
      </c>
      <c r="AX758" s="13" t="s">
        <v>82</v>
      </c>
      <c r="AY758" s="207" t="s">
        <v>221</v>
      </c>
    </row>
    <row r="759" spans="1:65" s="14" customFormat="1">
      <c r="B759" s="208"/>
      <c r="C759" s="209"/>
      <c r="D759" s="199" t="s">
        <v>229</v>
      </c>
      <c r="E759" s="210" t="s">
        <v>44</v>
      </c>
      <c r="F759" s="211" t="s">
        <v>814</v>
      </c>
      <c r="G759" s="209"/>
      <c r="H759" s="212">
        <v>4</v>
      </c>
      <c r="I759" s="213"/>
      <c r="J759" s="209"/>
      <c r="K759" s="209"/>
      <c r="L759" s="214"/>
      <c r="M759" s="215"/>
      <c r="N759" s="216"/>
      <c r="O759" s="216"/>
      <c r="P759" s="216"/>
      <c r="Q759" s="216"/>
      <c r="R759" s="216"/>
      <c r="S759" s="216"/>
      <c r="T759" s="217"/>
      <c r="AT759" s="218" t="s">
        <v>229</v>
      </c>
      <c r="AU759" s="218" t="s">
        <v>21</v>
      </c>
      <c r="AV759" s="14" t="s">
        <v>21</v>
      </c>
      <c r="AW759" s="14" t="s">
        <v>42</v>
      </c>
      <c r="AX759" s="14" t="s">
        <v>82</v>
      </c>
      <c r="AY759" s="218" t="s">
        <v>221</v>
      </c>
    </row>
    <row r="760" spans="1:65" s="14" customFormat="1">
      <c r="B760" s="208"/>
      <c r="C760" s="209"/>
      <c r="D760" s="199" t="s">
        <v>229</v>
      </c>
      <c r="E760" s="210" t="s">
        <v>44</v>
      </c>
      <c r="F760" s="211" t="s">
        <v>815</v>
      </c>
      <c r="G760" s="209"/>
      <c r="H760" s="212">
        <v>6</v>
      </c>
      <c r="I760" s="213"/>
      <c r="J760" s="209"/>
      <c r="K760" s="209"/>
      <c r="L760" s="214"/>
      <c r="M760" s="215"/>
      <c r="N760" s="216"/>
      <c r="O760" s="216"/>
      <c r="P760" s="216"/>
      <c r="Q760" s="216"/>
      <c r="R760" s="216"/>
      <c r="S760" s="216"/>
      <c r="T760" s="217"/>
      <c r="AT760" s="218" t="s">
        <v>229</v>
      </c>
      <c r="AU760" s="218" t="s">
        <v>21</v>
      </c>
      <c r="AV760" s="14" t="s">
        <v>21</v>
      </c>
      <c r="AW760" s="14" t="s">
        <v>42</v>
      </c>
      <c r="AX760" s="14" t="s">
        <v>82</v>
      </c>
      <c r="AY760" s="218" t="s">
        <v>221</v>
      </c>
    </row>
    <row r="761" spans="1:65" s="14" customFormat="1">
      <c r="B761" s="208"/>
      <c r="C761" s="209"/>
      <c r="D761" s="199" t="s">
        <v>229</v>
      </c>
      <c r="E761" s="210" t="s">
        <v>44</v>
      </c>
      <c r="F761" s="211" t="s">
        <v>624</v>
      </c>
      <c r="G761" s="209"/>
      <c r="H761" s="212">
        <v>7</v>
      </c>
      <c r="I761" s="213"/>
      <c r="J761" s="209"/>
      <c r="K761" s="209"/>
      <c r="L761" s="214"/>
      <c r="M761" s="215"/>
      <c r="N761" s="216"/>
      <c r="O761" s="216"/>
      <c r="P761" s="216"/>
      <c r="Q761" s="216"/>
      <c r="R761" s="216"/>
      <c r="S761" s="216"/>
      <c r="T761" s="217"/>
      <c r="AT761" s="218" t="s">
        <v>229</v>
      </c>
      <c r="AU761" s="218" t="s">
        <v>21</v>
      </c>
      <c r="AV761" s="14" t="s">
        <v>21</v>
      </c>
      <c r="AW761" s="14" t="s">
        <v>42</v>
      </c>
      <c r="AX761" s="14" t="s">
        <v>82</v>
      </c>
      <c r="AY761" s="218" t="s">
        <v>221</v>
      </c>
    </row>
    <row r="762" spans="1:65" s="14" customFormat="1">
      <c r="B762" s="208"/>
      <c r="C762" s="209"/>
      <c r="D762" s="199" t="s">
        <v>229</v>
      </c>
      <c r="E762" s="210" t="s">
        <v>44</v>
      </c>
      <c r="F762" s="211" t="s">
        <v>625</v>
      </c>
      <c r="G762" s="209"/>
      <c r="H762" s="212">
        <v>1</v>
      </c>
      <c r="I762" s="213"/>
      <c r="J762" s="209"/>
      <c r="K762" s="209"/>
      <c r="L762" s="214"/>
      <c r="M762" s="215"/>
      <c r="N762" s="216"/>
      <c r="O762" s="216"/>
      <c r="P762" s="216"/>
      <c r="Q762" s="216"/>
      <c r="R762" s="216"/>
      <c r="S762" s="216"/>
      <c r="T762" s="217"/>
      <c r="AT762" s="218" t="s">
        <v>229</v>
      </c>
      <c r="AU762" s="218" t="s">
        <v>21</v>
      </c>
      <c r="AV762" s="14" t="s">
        <v>21</v>
      </c>
      <c r="AW762" s="14" t="s">
        <v>42</v>
      </c>
      <c r="AX762" s="14" t="s">
        <v>82</v>
      </c>
      <c r="AY762" s="218" t="s">
        <v>221</v>
      </c>
    </row>
    <row r="763" spans="1:65" s="15" customFormat="1">
      <c r="B763" s="219"/>
      <c r="C763" s="220"/>
      <c r="D763" s="199" t="s">
        <v>229</v>
      </c>
      <c r="E763" s="221" t="s">
        <v>44</v>
      </c>
      <c r="F763" s="222" t="s">
        <v>232</v>
      </c>
      <c r="G763" s="220"/>
      <c r="H763" s="223">
        <v>18</v>
      </c>
      <c r="I763" s="224"/>
      <c r="J763" s="220"/>
      <c r="K763" s="220"/>
      <c r="L763" s="225"/>
      <c r="M763" s="226"/>
      <c r="N763" s="227"/>
      <c r="O763" s="227"/>
      <c r="P763" s="227"/>
      <c r="Q763" s="227"/>
      <c r="R763" s="227"/>
      <c r="S763" s="227"/>
      <c r="T763" s="228"/>
      <c r="AT763" s="229" t="s">
        <v>229</v>
      </c>
      <c r="AU763" s="229" t="s">
        <v>21</v>
      </c>
      <c r="AV763" s="15" t="s">
        <v>227</v>
      </c>
      <c r="AW763" s="15" t="s">
        <v>42</v>
      </c>
      <c r="AX763" s="15" t="s">
        <v>89</v>
      </c>
      <c r="AY763" s="229" t="s">
        <v>221</v>
      </c>
    </row>
    <row r="764" spans="1:65" s="2" customFormat="1" ht="14.45" customHeight="1">
      <c r="A764" s="37"/>
      <c r="B764" s="38"/>
      <c r="C764" s="184" t="s">
        <v>816</v>
      </c>
      <c r="D764" s="184" t="s">
        <v>223</v>
      </c>
      <c r="E764" s="185" t="s">
        <v>817</v>
      </c>
      <c r="F764" s="186" t="s">
        <v>818</v>
      </c>
      <c r="G764" s="187" t="s">
        <v>133</v>
      </c>
      <c r="H764" s="188">
        <v>303.81</v>
      </c>
      <c r="I764" s="189"/>
      <c r="J764" s="190">
        <f>ROUND(I764*H764,2)</f>
        <v>0</v>
      </c>
      <c r="K764" s="186" t="s">
        <v>226</v>
      </c>
      <c r="L764" s="42"/>
      <c r="M764" s="191" t="s">
        <v>44</v>
      </c>
      <c r="N764" s="192" t="s">
        <v>53</v>
      </c>
      <c r="O764" s="67"/>
      <c r="P764" s="193">
        <f>O764*H764</f>
        <v>0</v>
      </c>
      <c r="Q764" s="193">
        <v>0</v>
      </c>
      <c r="R764" s="193">
        <f>Q764*H764</f>
        <v>0</v>
      </c>
      <c r="S764" s="193">
        <v>0.01</v>
      </c>
      <c r="T764" s="194">
        <f>S764*H764</f>
        <v>3.0381</v>
      </c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R764" s="195" t="s">
        <v>227</v>
      </c>
      <c r="AT764" s="195" t="s">
        <v>223</v>
      </c>
      <c r="AU764" s="195" t="s">
        <v>21</v>
      </c>
      <c r="AY764" s="19" t="s">
        <v>221</v>
      </c>
      <c r="BE764" s="196">
        <f>IF(N764="základní",J764,0)</f>
        <v>0</v>
      </c>
      <c r="BF764" s="196">
        <f>IF(N764="snížená",J764,0)</f>
        <v>0</v>
      </c>
      <c r="BG764" s="196">
        <f>IF(N764="zákl. přenesená",J764,0)</f>
        <v>0</v>
      </c>
      <c r="BH764" s="196">
        <f>IF(N764="sníž. přenesená",J764,0)</f>
        <v>0</v>
      </c>
      <c r="BI764" s="196">
        <f>IF(N764="nulová",J764,0)</f>
        <v>0</v>
      </c>
      <c r="BJ764" s="19" t="s">
        <v>89</v>
      </c>
      <c r="BK764" s="196">
        <f>ROUND(I764*H764,2)</f>
        <v>0</v>
      </c>
      <c r="BL764" s="19" t="s">
        <v>227</v>
      </c>
      <c r="BM764" s="195" t="s">
        <v>819</v>
      </c>
    </row>
    <row r="765" spans="1:65" s="13" customFormat="1">
      <c r="B765" s="197"/>
      <c r="C765" s="198"/>
      <c r="D765" s="199" t="s">
        <v>229</v>
      </c>
      <c r="E765" s="200" t="s">
        <v>44</v>
      </c>
      <c r="F765" s="201" t="s">
        <v>230</v>
      </c>
      <c r="G765" s="198"/>
      <c r="H765" s="200" t="s">
        <v>44</v>
      </c>
      <c r="I765" s="202"/>
      <c r="J765" s="198"/>
      <c r="K765" s="198"/>
      <c r="L765" s="203"/>
      <c r="M765" s="204"/>
      <c r="N765" s="205"/>
      <c r="O765" s="205"/>
      <c r="P765" s="205"/>
      <c r="Q765" s="205"/>
      <c r="R765" s="205"/>
      <c r="S765" s="205"/>
      <c r="T765" s="206"/>
      <c r="AT765" s="207" t="s">
        <v>229</v>
      </c>
      <c r="AU765" s="207" t="s">
        <v>21</v>
      </c>
      <c r="AV765" s="13" t="s">
        <v>89</v>
      </c>
      <c r="AW765" s="13" t="s">
        <v>42</v>
      </c>
      <c r="AX765" s="13" t="s">
        <v>82</v>
      </c>
      <c r="AY765" s="207" t="s">
        <v>221</v>
      </c>
    </row>
    <row r="766" spans="1:65" s="13" customFormat="1">
      <c r="B766" s="197"/>
      <c r="C766" s="198"/>
      <c r="D766" s="199" t="s">
        <v>229</v>
      </c>
      <c r="E766" s="200" t="s">
        <v>44</v>
      </c>
      <c r="F766" s="201" t="s">
        <v>281</v>
      </c>
      <c r="G766" s="198"/>
      <c r="H766" s="200" t="s">
        <v>44</v>
      </c>
      <c r="I766" s="202"/>
      <c r="J766" s="198"/>
      <c r="K766" s="198"/>
      <c r="L766" s="203"/>
      <c r="M766" s="204"/>
      <c r="N766" s="205"/>
      <c r="O766" s="205"/>
      <c r="P766" s="205"/>
      <c r="Q766" s="205"/>
      <c r="R766" s="205"/>
      <c r="S766" s="205"/>
      <c r="T766" s="206"/>
      <c r="AT766" s="207" t="s">
        <v>229</v>
      </c>
      <c r="AU766" s="207" t="s">
        <v>21</v>
      </c>
      <c r="AV766" s="13" t="s">
        <v>89</v>
      </c>
      <c r="AW766" s="13" t="s">
        <v>42</v>
      </c>
      <c r="AX766" s="13" t="s">
        <v>82</v>
      </c>
      <c r="AY766" s="207" t="s">
        <v>221</v>
      </c>
    </row>
    <row r="767" spans="1:65" s="14" customFormat="1">
      <c r="B767" s="208"/>
      <c r="C767" s="209"/>
      <c r="D767" s="199" t="s">
        <v>229</v>
      </c>
      <c r="E767" s="210" t="s">
        <v>44</v>
      </c>
      <c r="F767" s="211" t="s">
        <v>820</v>
      </c>
      <c r="G767" s="209"/>
      <c r="H767" s="212">
        <v>303.81</v>
      </c>
      <c r="I767" s="213"/>
      <c r="J767" s="209"/>
      <c r="K767" s="209"/>
      <c r="L767" s="214"/>
      <c r="M767" s="215"/>
      <c r="N767" s="216"/>
      <c r="O767" s="216"/>
      <c r="P767" s="216"/>
      <c r="Q767" s="216"/>
      <c r="R767" s="216"/>
      <c r="S767" s="216"/>
      <c r="T767" s="217"/>
      <c r="AT767" s="218" t="s">
        <v>229</v>
      </c>
      <c r="AU767" s="218" t="s">
        <v>21</v>
      </c>
      <c r="AV767" s="14" t="s">
        <v>21</v>
      </c>
      <c r="AW767" s="14" t="s">
        <v>42</v>
      </c>
      <c r="AX767" s="14" t="s">
        <v>82</v>
      </c>
      <c r="AY767" s="218" t="s">
        <v>221</v>
      </c>
    </row>
    <row r="768" spans="1:65" s="15" customFormat="1">
      <c r="B768" s="219"/>
      <c r="C768" s="220"/>
      <c r="D768" s="199" t="s">
        <v>229</v>
      </c>
      <c r="E768" s="221" t="s">
        <v>44</v>
      </c>
      <c r="F768" s="222" t="s">
        <v>232</v>
      </c>
      <c r="G768" s="220"/>
      <c r="H768" s="223">
        <v>303.81</v>
      </c>
      <c r="I768" s="224"/>
      <c r="J768" s="220"/>
      <c r="K768" s="220"/>
      <c r="L768" s="225"/>
      <c r="M768" s="226"/>
      <c r="N768" s="227"/>
      <c r="O768" s="227"/>
      <c r="P768" s="227"/>
      <c r="Q768" s="227"/>
      <c r="R768" s="227"/>
      <c r="S768" s="227"/>
      <c r="T768" s="228"/>
      <c r="AT768" s="229" t="s">
        <v>229</v>
      </c>
      <c r="AU768" s="229" t="s">
        <v>21</v>
      </c>
      <c r="AV768" s="15" t="s">
        <v>227</v>
      </c>
      <c r="AW768" s="15" t="s">
        <v>42</v>
      </c>
      <c r="AX768" s="15" t="s">
        <v>89</v>
      </c>
      <c r="AY768" s="229" t="s">
        <v>221</v>
      </c>
    </row>
    <row r="769" spans="1:65" s="2" customFormat="1" ht="24.2" customHeight="1">
      <c r="A769" s="37"/>
      <c r="B769" s="38"/>
      <c r="C769" s="184" t="s">
        <v>821</v>
      </c>
      <c r="D769" s="184" t="s">
        <v>223</v>
      </c>
      <c r="E769" s="185" t="s">
        <v>822</v>
      </c>
      <c r="F769" s="186" t="s">
        <v>823</v>
      </c>
      <c r="G769" s="187" t="s">
        <v>133</v>
      </c>
      <c r="H769" s="188">
        <v>303.81</v>
      </c>
      <c r="I769" s="189"/>
      <c r="J769" s="190">
        <f>ROUND(I769*H769,2)</f>
        <v>0</v>
      </c>
      <c r="K769" s="186" t="s">
        <v>226</v>
      </c>
      <c r="L769" s="42"/>
      <c r="M769" s="191" t="s">
        <v>44</v>
      </c>
      <c r="N769" s="192" t="s">
        <v>53</v>
      </c>
      <c r="O769" s="67"/>
      <c r="P769" s="193">
        <f>O769*H769</f>
        <v>0</v>
      </c>
      <c r="Q769" s="193">
        <v>0</v>
      </c>
      <c r="R769" s="193">
        <f>Q769*H769</f>
        <v>0</v>
      </c>
      <c r="S769" s="193">
        <v>0.02</v>
      </c>
      <c r="T769" s="194">
        <f>S769*H769</f>
        <v>6.0762</v>
      </c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R769" s="195" t="s">
        <v>227</v>
      </c>
      <c r="AT769" s="195" t="s">
        <v>223</v>
      </c>
      <c r="AU769" s="195" t="s">
        <v>21</v>
      </c>
      <c r="AY769" s="19" t="s">
        <v>221</v>
      </c>
      <c r="BE769" s="196">
        <f>IF(N769="základní",J769,0)</f>
        <v>0</v>
      </c>
      <c r="BF769" s="196">
        <f>IF(N769="snížená",J769,0)</f>
        <v>0</v>
      </c>
      <c r="BG769" s="196">
        <f>IF(N769="zákl. přenesená",J769,0)</f>
        <v>0</v>
      </c>
      <c r="BH769" s="196">
        <f>IF(N769="sníž. přenesená",J769,0)</f>
        <v>0</v>
      </c>
      <c r="BI769" s="196">
        <f>IF(N769="nulová",J769,0)</f>
        <v>0</v>
      </c>
      <c r="BJ769" s="19" t="s">
        <v>89</v>
      </c>
      <c r="BK769" s="196">
        <f>ROUND(I769*H769,2)</f>
        <v>0</v>
      </c>
      <c r="BL769" s="19" t="s">
        <v>227</v>
      </c>
      <c r="BM769" s="195" t="s">
        <v>824</v>
      </c>
    </row>
    <row r="770" spans="1:65" s="13" customFormat="1">
      <c r="B770" s="197"/>
      <c r="C770" s="198"/>
      <c r="D770" s="199" t="s">
        <v>229</v>
      </c>
      <c r="E770" s="200" t="s">
        <v>44</v>
      </c>
      <c r="F770" s="201" t="s">
        <v>230</v>
      </c>
      <c r="G770" s="198"/>
      <c r="H770" s="200" t="s">
        <v>44</v>
      </c>
      <c r="I770" s="202"/>
      <c r="J770" s="198"/>
      <c r="K770" s="198"/>
      <c r="L770" s="203"/>
      <c r="M770" s="204"/>
      <c r="N770" s="205"/>
      <c r="O770" s="205"/>
      <c r="P770" s="205"/>
      <c r="Q770" s="205"/>
      <c r="R770" s="205"/>
      <c r="S770" s="205"/>
      <c r="T770" s="206"/>
      <c r="AT770" s="207" t="s">
        <v>229</v>
      </c>
      <c r="AU770" s="207" t="s">
        <v>21</v>
      </c>
      <c r="AV770" s="13" t="s">
        <v>89</v>
      </c>
      <c r="AW770" s="13" t="s">
        <v>42</v>
      </c>
      <c r="AX770" s="13" t="s">
        <v>82</v>
      </c>
      <c r="AY770" s="207" t="s">
        <v>221</v>
      </c>
    </row>
    <row r="771" spans="1:65" s="13" customFormat="1">
      <c r="B771" s="197"/>
      <c r="C771" s="198"/>
      <c r="D771" s="199" t="s">
        <v>229</v>
      </c>
      <c r="E771" s="200" t="s">
        <v>44</v>
      </c>
      <c r="F771" s="201" t="s">
        <v>281</v>
      </c>
      <c r="G771" s="198"/>
      <c r="H771" s="200" t="s">
        <v>44</v>
      </c>
      <c r="I771" s="202"/>
      <c r="J771" s="198"/>
      <c r="K771" s="198"/>
      <c r="L771" s="203"/>
      <c r="M771" s="204"/>
      <c r="N771" s="205"/>
      <c r="O771" s="205"/>
      <c r="P771" s="205"/>
      <c r="Q771" s="205"/>
      <c r="R771" s="205"/>
      <c r="S771" s="205"/>
      <c r="T771" s="206"/>
      <c r="AT771" s="207" t="s">
        <v>229</v>
      </c>
      <c r="AU771" s="207" t="s">
        <v>21</v>
      </c>
      <c r="AV771" s="13" t="s">
        <v>89</v>
      </c>
      <c r="AW771" s="13" t="s">
        <v>42</v>
      </c>
      <c r="AX771" s="13" t="s">
        <v>82</v>
      </c>
      <c r="AY771" s="207" t="s">
        <v>221</v>
      </c>
    </row>
    <row r="772" spans="1:65" s="14" customFormat="1">
      <c r="B772" s="208"/>
      <c r="C772" s="209"/>
      <c r="D772" s="199" t="s">
        <v>229</v>
      </c>
      <c r="E772" s="210" t="s">
        <v>44</v>
      </c>
      <c r="F772" s="211" t="s">
        <v>820</v>
      </c>
      <c r="G772" s="209"/>
      <c r="H772" s="212">
        <v>303.81</v>
      </c>
      <c r="I772" s="213"/>
      <c r="J772" s="209"/>
      <c r="K772" s="209"/>
      <c r="L772" s="214"/>
      <c r="M772" s="215"/>
      <c r="N772" s="216"/>
      <c r="O772" s="216"/>
      <c r="P772" s="216"/>
      <c r="Q772" s="216"/>
      <c r="R772" s="216"/>
      <c r="S772" s="216"/>
      <c r="T772" s="217"/>
      <c r="AT772" s="218" t="s">
        <v>229</v>
      </c>
      <c r="AU772" s="218" t="s">
        <v>21</v>
      </c>
      <c r="AV772" s="14" t="s">
        <v>21</v>
      </c>
      <c r="AW772" s="14" t="s">
        <v>42</v>
      </c>
      <c r="AX772" s="14" t="s">
        <v>82</v>
      </c>
      <c r="AY772" s="218" t="s">
        <v>221</v>
      </c>
    </row>
    <row r="773" spans="1:65" s="15" customFormat="1">
      <c r="B773" s="219"/>
      <c r="C773" s="220"/>
      <c r="D773" s="199" t="s">
        <v>229</v>
      </c>
      <c r="E773" s="221" t="s">
        <v>44</v>
      </c>
      <c r="F773" s="222" t="s">
        <v>232</v>
      </c>
      <c r="G773" s="220"/>
      <c r="H773" s="223">
        <v>303.81</v>
      </c>
      <c r="I773" s="224"/>
      <c r="J773" s="220"/>
      <c r="K773" s="220"/>
      <c r="L773" s="225"/>
      <c r="M773" s="226"/>
      <c r="N773" s="227"/>
      <c r="O773" s="227"/>
      <c r="P773" s="227"/>
      <c r="Q773" s="227"/>
      <c r="R773" s="227"/>
      <c r="S773" s="227"/>
      <c r="T773" s="228"/>
      <c r="AT773" s="229" t="s">
        <v>229</v>
      </c>
      <c r="AU773" s="229" t="s">
        <v>21</v>
      </c>
      <c r="AV773" s="15" t="s">
        <v>227</v>
      </c>
      <c r="AW773" s="15" t="s">
        <v>42</v>
      </c>
      <c r="AX773" s="15" t="s">
        <v>89</v>
      </c>
      <c r="AY773" s="229" t="s">
        <v>221</v>
      </c>
    </row>
    <row r="774" spans="1:65" s="2" customFormat="1" ht="24.2" customHeight="1">
      <c r="A774" s="37"/>
      <c r="B774" s="38"/>
      <c r="C774" s="184" t="s">
        <v>825</v>
      </c>
      <c r="D774" s="184" t="s">
        <v>223</v>
      </c>
      <c r="E774" s="185" t="s">
        <v>826</v>
      </c>
      <c r="F774" s="186" t="s">
        <v>827</v>
      </c>
      <c r="G774" s="187" t="s">
        <v>501</v>
      </c>
      <c r="H774" s="188">
        <v>1</v>
      </c>
      <c r="I774" s="189"/>
      <c r="J774" s="190">
        <f>ROUND(I774*H774,2)</f>
        <v>0</v>
      </c>
      <c r="K774" s="186" t="s">
        <v>226</v>
      </c>
      <c r="L774" s="42"/>
      <c r="M774" s="191" t="s">
        <v>44</v>
      </c>
      <c r="N774" s="192" t="s">
        <v>53</v>
      </c>
      <c r="O774" s="67"/>
      <c r="P774" s="193">
        <f>O774*H774</f>
        <v>0</v>
      </c>
      <c r="Q774" s="193">
        <v>0</v>
      </c>
      <c r="R774" s="193">
        <f>Q774*H774</f>
        <v>0</v>
      </c>
      <c r="S774" s="193">
        <v>8.2000000000000003E-2</v>
      </c>
      <c r="T774" s="194">
        <f>S774*H774</f>
        <v>8.2000000000000003E-2</v>
      </c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R774" s="195" t="s">
        <v>227</v>
      </c>
      <c r="AT774" s="195" t="s">
        <v>223</v>
      </c>
      <c r="AU774" s="195" t="s">
        <v>21</v>
      </c>
      <c r="AY774" s="19" t="s">
        <v>221</v>
      </c>
      <c r="BE774" s="196">
        <f>IF(N774="základní",J774,0)</f>
        <v>0</v>
      </c>
      <c r="BF774" s="196">
        <f>IF(N774="snížená",J774,0)</f>
        <v>0</v>
      </c>
      <c r="BG774" s="196">
        <f>IF(N774="zákl. přenesená",J774,0)</f>
        <v>0</v>
      </c>
      <c r="BH774" s="196">
        <f>IF(N774="sníž. přenesená",J774,0)</f>
        <v>0</v>
      </c>
      <c r="BI774" s="196">
        <f>IF(N774="nulová",J774,0)</f>
        <v>0</v>
      </c>
      <c r="BJ774" s="19" t="s">
        <v>89</v>
      </c>
      <c r="BK774" s="196">
        <f>ROUND(I774*H774,2)</f>
        <v>0</v>
      </c>
      <c r="BL774" s="19" t="s">
        <v>227</v>
      </c>
      <c r="BM774" s="195" t="s">
        <v>828</v>
      </c>
    </row>
    <row r="775" spans="1:65" s="2" customFormat="1" ht="19.5">
      <c r="A775" s="37"/>
      <c r="B775" s="38"/>
      <c r="C775" s="39"/>
      <c r="D775" s="199" t="s">
        <v>288</v>
      </c>
      <c r="E775" s="39"/>
      <c r="F775" s="241" t="s">
        <v>289</v>
      </c>
      <c r="G775" s="39"/>
      <c r="H775" s="39"/>
      <c r="I775" s="242"/>
      <c r="J775" s="39"/>
      <c r="K775" s="39"/>
      <c r="L775" s="42"/>
      <c r="M775" s="243"/>
      <c r="N775" s="244"/>
      <c r="O775" s="67"/>
      <c r="P775" s="67"/>
      <c r="Q775" s="67"/>
      <c r="R775" s="67"/>
      <c r="S775" s="67"/>
      <c r="T775" s="68"/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T775" s="19" t="s">
        <v>288</v>
      </c>
      <c r="AU775" s="19" t="s">
        <v>21</v>
      </c>
    </row>
    <row r="776" spans="1:65" s="13" customFormat="1">
      <c r="B776" s="197"/>
      <c r="C776" s="198"/>
      <c r="D776" s="199" t="s">
        <v>229</v>
      </c>
      <c r="E776" s="200" t="s">
        <v>44</v>
      </c>
      <c r="F776" s="201" t="s">
        <v>631</v>
      </c>
      <c r="G776" s="198"/>
      <c r="H776" s="200" t="s">
        <v>44</v>
      </c>
      <c r="I776" s="202"/>
      <c r="J776" s="198"/>
      <c r="K776" s="198"/>
      <c r="L776" s="203"/>
      <c r="M776" s="204"/>
      <c r="N776" s="205"/>
      <c r="O776" s="205"/>
      <c r="P776" s="205"/>
      <c r="Q776" s="205"/>
      <c r="R776" s="205"/>
      <c r="S776" s="205"/>
      <c r="T776" s="206"/>
      <c r="AT776" s="207" t="s">
        <v>229</v>
      </c>
      <c r="AU776" s="207" t="s">
        <v>21</v>
      </c>
      <c r="AV776" s="13" t="s">
        <v>89</v>
      </c>
      <c r="AW776" s="13" t="s">
        <v>42</v>
      </c>
      <c r="AX776" s="13" t="s">
        <v>82</v>
      </c>
      <c r="AY776" s="207" t="s">
        <v>221</v>
      </c>
    </row>
    <row r="777" spans="1:65" s="13" customFormat="1">
      <c r="B777" s="197"/>
      <c r="C777" s="198"/>
      <c r="D777" s="199" t="s">
        <v>229</v>
      </c>
      <c r="E777" s="200" t="s">
        <v>44</v>
      </c>
      <c r="F777" s="201" t="s">
        <v>829</v>
      </c>
      <c r="G777" s="198"/>
      <c r="H777" s="200" t="s">
        <v>44</v>
      </c>
      <c r="I777" s="202"/>
      <c r="J777" s="198"/>
      <c r="K777" s="198"/>
      <c r="L777" s="203"/>
      <c r="M777" s="204"/>
      <c r="N777" s="205"/>
      <c r="O777" s="205"/>
      <c r="P777" s="205"/>
      <c r="Q777" s="205"/>
      <c r="R777" s="205"/>
      <c r="S777" s="205"/>
      <c r="T777" s="206"/>
      <c r="AT777" s="207" t="s">
        <v>229</v>
      </c>
      <c r="AU777" s="207" t="s">
        <v>21</v>
      </c>
      <c r="AV777" s="13" t="s">
        <v>89</v>
      </c>
      <c r="AW777" s="13" t="s">
        <v>42</v>
      </c>
      <c r="AX777" s="13" t="s">
        <v>82</v>
      </c>
      <c r="AY777" s="207" t="s">
        <v>221</v>
      </c>
    </row>
    <row r="778" spans="1:65" s="14" customFormat="1">
      <c r="B778" s="208"/>
      <c r="C778" s="209"/>
      <c r="D778" s="199" t="s">
        <v>229</v>
      </c>
      <c r="E778" s="210" t="s">
        <v>44</v>
      </c>
      <c r="F778" s="211" t="s">
        <v>830</v>
      </c>
      <c r="G778" s="209"/>
      <c r="H778" s="212">
        <v>1</v>
      </c>
      <c r="I778" s="213"/>
      <c r="J778" s="209"/>
      <c r="K778" s="209"/>
      <c r="L778" s="214"/>
      <c r="M778" s="215"/>
      <c r="N778" s="216"/>
      <c r="O778" s="216"/>
      <c r="P778" s="216"/>
      <c r="Q778" s="216"/>
      <c r="R778" s="216"/>
      <c r="S778" s="216"/>
      <c r="T778" s="217"/>
      <c r="AT778" s="218" t="s">
        <v>229</v>
      </c>
      <c r="AU778" s="218" t="s">
        <v>21</v>
      </c>
      <c r="AV778" s="14" t="s">
        <v>21</v>
      </c>
      <c r="AW778" s="14" t="s">
        <v>42</v>
      </c>
      <c r="AX778" s="14" t="s">
        <v>82</v>
      </c>
      <c r="AY778" s="218" t="s">
        <v>221</v>
      </c>
    </row>
    <row r="779" spans="1:65" s="15" customFormat="1">
      <c r="B779" s="219"/>
      <c r="C779" s="220"/>
      <c r="D779" s="199" t="s">
        <v>229</v>
      </c>
      <c r="E779" s="221" t="s">
        <v>44</v>
      </c>
      <c r="F779" s="222" t="s">
        <v>232</v>
      </c>
      <c r="G779" s="220"/>
      <c r="H779" s="223">
        <v>1</v>
      </c>
      <c r="I779" s="224"/>
      <c r="J779" s="220"/>
      <c r="K779" s="220"/>
      <c r="L779" s="225"/>
      <c r="M779" s="226"/>
      <c r="N779" s="227"/>
      <c r="O779" s="227"/>
      <c r="P779" s="227"/>
      <c r="Q779" s="227"/>
      <c r="R779" s="227"/>
      <c r="S779" s="227"/>
      <c r="T779" s="228"/>
      <c r="AT779" s="229" t="s">
        <v>229</v>
      </c>
      <c r="AU779" s="229" t="s">
        <v>21</v>
      </c>
      <c r="AV779" s="15" t="s">
        <v>227</v>
      </c>
      <c r="AW779" s="15" t="s">
        <v>42</v>
      </c>
      <c r="AX779" s="15" t="s">
        <v>89</v>
      </c>
      <c r="AY779" s="229" t="s">
        <v>221</v>
      </c>
    </row>
    <row r="780" spans="1:65" s="2" customFormat="1" ht="24.2" customHeight="1">
      <c r="A780" s="37"/>
      <c r="B780" s="38"/>
      <c r="C780" s="184" t="s">
        <v>831</v>
      </c>
      <c r="D780" s="184" t="s">
        <v>223</v>
      </c>
      <c r="E780" s="185" t="s">
        <v>832</v>
      </c>
      <c r="F780" s="186" t="s">
        <v>833</v>
      </c>
      <c r="G780" s="187" t="s">
        <v>501</v>
      </c>
      <c r="H780" s="188">
        <v>1</v>
      </c>
      <c r="I780" s="189"/>
      <c r="J780" s="190">
        <f>ROUND(I780*H780,2)</f>
        <v>0</v>
      </c>
      <c r="K780" s="186" t="s">
        <v>226</v>
      </c>
      <c r="L780" s="42"/>
      <c r="M780" s="191" t="s">
        <v>44</v>
      </c>
      <c r="N780" s="192" t="s">
        <v>53</v>
      </c>
      <c r="O780" s="67"/>
      <c r="P780" s="193">
        <f>O780*H780</f>
        <v>0</v>
      </c>
      <c r="Q780" s="193">
        <v>0</v>
      </c>
      <c r="R780" s="193">
        <f>Q780*H780</f>
        <v>0</v>
      </c>
      <c r="S780" s="193">
        <v>4.0000000000000001E-3</v>
      </c>
      <c r="T780" s="194">
        <f>S780*H780</f>
        <v>4.0000000000000001E-3</v>
      </c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R780" s="195" t="s">
        <v>227</v>
      </c>
      <c r="AT780" s="195" t="s">
        <v>223</v>
      </c>
      <c r="AU780" s="195" t="s">
        <v>21</v>
      </c>
      <c r="AY780" s="19" t="s">
        <v>221</v>
      </c>
      <c r="BE780" s="196">
        <f>IF(N780="základní",J780,0)</f>
        <v>0</v>
      </c>
      <c r="BF780" s="196">
        <f>IF(N780="snížená",J780,0)</f>
        <v>0</v>
      </c>
      <c r="BG780" s="196">
        <f>IF(N780="zákl. přenesená",J780,0)</f>
        <v>0</v>
      </c>
      <c r="BH780" s="196">
        <f>IF(N780="sníž. přenesená",J780,0)</f>
        <v>0</v>
      </c>
      <c r="BI780" s="196">
        <f>IF(N780="nulová",J780,0)</f>
        <v>0</v>
      </c>
      <c r="BJ780" s="19" t="s">
        <v>89</v>
      </c>
      <c r="BK780" s="196">
        <f>ROUND(I780*H780,2)</f>
        <v>0</v>
      </c>
      <c r="BL780" s="19" t="s">
        <v>227</v>
      </c>
      <c r="BM780" s="195" t="s">
        <v>834</v>
      </c>
    </row>
    <row r="781" spans="1:65" s="2" customFormat="1" ht="19.5">
      <c r="A781" s="37"/>
      <c r="B781" s="38"/>
      <c r="C781" s="39"/>
      <c r="D781" s="199" t="s">
        <v>288</v>
      </c>
      <c r="E781" s="39"/>
      <c r="F781" s="241" t="s">
        <v>289</v>
      </c>
      <c r="G781" s="39"/>
      <c r="H781" s="39"/>
      <c r="I781" s="242"/>
      <c r="J781" s="39"/>
      <c r="K781" s="39"/>
      <c r="L781" s="42"/>
      <c r="M781" s="243"/>
      <c r="N781" s="244"/>
      <c r="O781" s="67"/>
      <c r="P781" s="67"/>
      <c r="Q781" s="67"/>
      <c r="R781" s="67"/>
      <c r="S781" s="67"/>
      <c r="T781" s="68"/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T781" s="19" t="s">
        <v>288</v>
      </c>
      <c r="AU781" s="19" t="s">
        <v>21</v>
      </c>
    </row>
    <row r="782" spans="1:65" s="13" customFormat="1">
      <c r="B782" s="197"/>
      <c r="C782" s="198"/>
      <c r="D782" s="199" t="s">
        <v>229</v>
      </c>
      <c r="E782" s="200" t="s">
        <v>44</v>
      </c>
      <c r="F782" s="201" t="s">
        <v>631</v>
      </c>
      <c r="G782" s="198"/>
      <c r="H782" s="200" t="s">
        <v>44</v>
      </c>
      <c r="I782" s="202"/>
      <c r="J782" s="198"/>
      <c r="K782" s="198"/>
      <c r="L782" s="203"/>
      <c r="M782" s="204"/>
      <c r="N782" s="205"/>
      <c r="O782" s="205"/>
      <c r="P782" s="205"/>
      <c r="Q782" s="205"/>
      <c r="R782" s="205"/>
      <c r="S782" s="205"/>
      <c r="T782" s="206"/>
      <c r="AT782" s="207" t="s">
        <v>229</v>
      </c>
      <c r="AU782" s="207" t="s">
        <v>21</v>
      </c>
      <c r="AV782" s="13" t="s">
        <v>89</v>
      </c>
      <c r="AW782" s="13" t="s">
        <v>42</v>
      </c>
      <c r="AX782" s="13" t="s">
        <v>82</v>
      </c>
      <c r="AY782" s="207" t="s">
        <v>221</v>
      </c>
    </row>
    <row r="783" spans="1:65" s="13" customFormat="1">
      <c r="B783" s="197"/>
      <c r="C783" s="198"/>
      <c r="D783" s="199" t="s">
        <v>229</v>
      </c>
      <c r="E783" s="200" t="s">
        <v>44</v>
      </c>
      <c r="F783" s="201" t="s">
        <v>829</v>
      </c>
      <c r="G783" s="198"/>
      <c r="H783" s="200" t="s">
        <v>44</v>
      </c>
      <c r="I783" s="202"/>
      <c r="J783" s="198"/>
      <c r="K783" s="198"/>
      <c r="L783" s="203"/>
      <c r="M783" s="204"/>
      <c r="N783" s="205"/>
      <c r="O783" s="205"/>
      <c r="P783" s="205"/>
      <c r="Q783" s="205"/>
      <c r="R783" s="205"/>
      <c r="S783" s="205"/>
      <c r="T783" s="206"/>
      <c r="AT783" s="207" t="s">
        <v>229</v>
      </c>
      <c r="AU783" s="207" t="s">
        <v>21</v>
      </c>
      <c r="AV783" s="13" t="s">
        <v>89</v>
      </c>
      <c r="AW783" s="13" t="s">
        <v>42</v>
      </c>
      <c r="AX783" s="13" t="s">
        <v>82</v>
      </c>
      <c r="AY783" s="207" t="s">
        <v>221</v>
      </c>
    </row>
    <row r="784" spans="1:65" s="14" customFormat="1">
      <c r="B784" s="208"/>
      <c r="C784" s="209"/>
      <c r="D784" s="199" t="s">
        <v>229</v>
      </c>
      <c r="E784" s="210" t="s">
        <v>44</v>
      </c>
      <c r="F784" s="211" t="s">
        <v>835</v>
      </c>
      <c r="G784" s="209"/>
      <c r="H784" s="212">
        <v>1</v>
      </c>
      <c r="I784" s="213"/>
      <c r="J784" s="209"/>
      <c r="K784" s="209"/>
      <c r="L784" s="214"/>
      <c r="M784" s="215"/>
      <c r="N784" s="216"/>
      <c r="O784" s="216"/>
      <c r="P784" s="216"/>
      <c r="Q784" s="216"/>
      <c r="R784" s="216"/>
      <c r="S784" s="216"/>
      <c r="T784" s="217"/>
      <c r="AT784" s="218" t="s">
        <v>229</v>
      </c>
      <c r="AU784" s="218" t="s">
        <v>21</v>
      </c>
      <c r="AV784" s="14" t="s">
        <v>21</v>
      </c>
      <c r="AW784" s="14" t="s">
        <v>42</v>
      </c>
      <c r="AX784" s="14" t="s">
        <v>82</v>
      </c>
      <c r="AY784" s="218" t="s">
        <v>221</v>
      </c>
    </row>
    <row r="785" spans="1:65" s="15" customFormat="1">
      <c r="B785" s="219"/>
      <c r="C785" s="220"/>
      <c r="D785" s="199" t="s">
        <v>229</v>
      </c>
      <c r="E785" s="221" t="s">
        <v>44</v>
      </c>
      <c r="F785" s="222" t="s">
        <v>232</v>
      </c>
      <c r="G785" s="220"/>
      <c r="H785" s="223">
        <v>1</v>
      </c>
      <c r="I785" s="224"/>
      <c r="J785" s="220"/>
      <c r="K785" s="220"/>
      <c r="L785" s="225"/>
      <c r="M785" s="226"/>
      <c r="N785" s="227"/>
      <c r="O785" s="227"/>
      <c r="P785" s="227"/>
      <c r="Q785" s="227"/>
      <c r="R785" s="227"/>
      <c r="S785" s="227"/>
      <c r="T785" s="228"/>
      <c r="AT785" s="229" t="s">
        <v>229</v>
      </c>
      <c r="AU785" s="229" t="s">
        <v>21</v>
      </c>
      <c r="AV785" s="15" t="s">
        <v>227</v>
      </c>
      <c r="AW785" s="15" t="s">
        <v>42</v>
      </c>
      <c r="AX785" s="15" t="s">
        <v>89</v>
      </c>
      <c r="AY785" s="229" t="s">
        <v>221</v>
      </c>
    </row>
    <row r="786" spans="1:65" s="2" customFormat="1" ht="37.9" customHeight="1">
      <c r="A786" s="37"/>
      <c r="B786" s="38"/>
      <c r="C786" s="184" t="s">
        <v>836</v>
      </c>
      <c r="D786" s="184" t="s">
        <v>223</v>
      </c>
      <c r="E786" s="185" t="s">
        <v>837</v>
      </c>
      <c r="F786" s="186" t="s">
        <v>838</v>
      </c>
      <c r="G786" s="187" t="s">
        <v>121</v>
      </c>
      <c r="H786" s="188">
        <v>16.55</v>
      </c>
      <c r="I786" s="189"/>
      <c r="J786" s="190">
        <f>ROUND(I786*H786,2)</f>
        <v>0</v>
      </c>
      <c r="K786" s="186" t="s">
        <v>226</v>
      </c>
      <c r="L786" s="42"/>
      <c r="M786" s="191" t="s">
        <v>44</v>
      </c>
      <c r="N786" s="192" t="s">
        <v>53</v>
      </c>
      <c r="O786" s="67"/>
      <c r="P786" s="193">
        <f>O786*H786</f>
        <v>0</v>
      </c>
      <c r="Q786" s="193">
        <v>0</v>
      </c>
      <c r="R786" s="193">
        <f>Q786*H786</f>
        <v>0</v>
      </c>
      <c r="S786" s="193">
        <v>0.35</v>
      </c>
      <c r="T786" s="194">
        <f>S786*H786</f>
        <v>5.7924999999999995</v>
      </c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R786" s="195" t="s">
        <v>227</v>
      </c>
      <c r="AT786" s="195" t="s">
        <v>223</v>
      </c>
      <c r="AU786" s="195" t="s">
        <v>21</v>
      </c>
      <c r="AY786" s="19" t="s">
        <v>221</v>
      </c>
      <c r="BE786" s="196">
        <f>IF(N786="základní",J786,0)</f>
        <v>0</v>
      </c>
      <c r="BF786" s="196">
        <f>IF(N786="snížená",J786,0)</f>
        <v>0</v>
      </c>
      <c r="BG786" s="196">
        <f>IF(N786="zákl. přenesená",J786,0)</f>
        <v>0</v>
      </c>
      <c r="BH786" s="196">
        <f>IF(N786="sníž. přenesená",J786,0)</f>
        <v>0</v>
      </c>
      <c r="BI786" s="196">
        <f>IF(N786="nulová",J786,0)</f>
        <v>0</v>
      </c>
      <c r="BJ786" s="19" t="s">
        <v>89</v>
      </c>
      <c r="BK786" s="196">
        <f>ROUND(I786*H786,2)</f>
        <v>0</v>
      </c>
      <c r="BL786" s="19" t="s">
        <v>227</v>
      </c>
      <c r="BM786" s="195" t="s">
        <v>839</v>
      </c>
    </row>
    <row r="787" spans="1:65" s="2" customFormat="1" ht="19.5">
      <c r="A787" s="37"/>
      <c r="B787" s="38"/>
      <c r="C787" s="39"/>
      <c r="D787" s="199" t="s">
        <v>288</v>
      </c>
      <c r="E787" s="39"/>
      <c r="F787" s="241" t="s">
        <v>289</v>
      </c>
      <c r="G787" s="39"/>
      <c r="H787" s="39"/>
      <c r="I787" s="242"/>
      <c r="J787" s="39"/>
      <c r="K787" s="39"/>
      <c r="L787" s="42"/>
      <c r="M787" s="243"/>
      <c r="N787" s="244"/>
      <c r="O787" s="67"/>
      <c r="P787" s="67"/>
      <c r="Q787" s="67"/>
      <c r="R787" s="67"/>
      <c r="S787" s="67"/>
      <c r="T787" s="68"/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T787" s="19" t="s">
        <v>288</v>
      </c>
      <c r="AU787" s="19" t="s">
        <v>21</v>
      </c>
    </row>
    <row r="788" spans="1:65" s="13" customFormat="1">
      <c r="B788" s="197"/>
      <c r="C788" s="198"/>
      <c r="D788" s="199" t="s">
        <v>229</v>
      </c>
      <c r="E788" s="200" t="s">
        <v>44</v>
      </c>
      <c r="F788" s="201" t="s">
        <v>230</v>
      </c>
      <c r="G788" s="198"/>
      <c r="H788" s="200" t="s">
        <v>44</v>
      </c>
      <c r="I788" s="202"/>
      <c r="J788" s="198"/>
      <c r="K788" s="198"/>
      <c r="L788" s="203"/>
      <c r="M788" s="204"/>
      <c r="N788" s="205"/>
      <c r="O788" s="205"/>
      <c r="P788" s="205"/>
      <c r="Q788" s="205"/>
      <c r="R788" s="205"/>
      <c r="S788" s="205"/>
      <c r="T788" s="206"/>
      <c r="AT788" s="207" t="s">
        <v>229</v>
      </c>
      <c r="AU788" s="207" t="s">
        <v>21</v>
      </c>
      <c r="AV788" s="13" t="s">
        <v>89</v>
      </c>
      <c r="AW788" s="13" t="s">
        <v>42</v>
      </c>
      <c r="AX788" s="13" t="s">
        <v>82</v>
      </c>
      <c r="AY788" s="207" t="s">
        <v>221</v>
      </c>
    </row>
    <row r="789" spans="1:65" s="14" customFormat="1">
      <c r="B789" s="208"/>
      <c r="C789" s="209"/>
      <c r="D789" s="199" t="s">
        <v>229</v>
      </c>
      <c r="E789" s="210" t="s">
        <v>44</v>
      </c>
      <c r="F789" s="211" t="s">
        <v>840</v>
      </c>
      <c r="G789" s="209"/>
      <c r="H789" s="212">
        <v>16.55</v>
      </c>
      <c r="I789" s="213"/>
      <c r="J789" s="209"/>
      <c r="K789" s="209"/>
      <c r="L789" s="214"/>
      <c r="M789" s="215"/>
      <c r="N789" s="216"/>
      <c r="O789" s="216"/>
      <c r="P789" s="216"/>
      <c r="Q789" s="216"/>
      <c r="R789" s="216"/>
      <c r="S789" s="216"/>
      <c r="T789" s="217"/>
      <c r="AT789" s="218" t="s">
        <v>229</v>
      </c>
      <c r="AU789" s="218" t="s">
        <v>21</v>
      </c>
      <c r="AV789" s="14" t="s">
        <v>21</v>
      </c>
      <c r="AW789" s="14" t="s">
        <v>42</v>
      </c>
      <c r="AX789" s="14" t="s">
        <v>82</v>
      </c>
      <c r="AY789" s="218" t="s">
        <v>221</v>
      </c>
    </row>
    <row r="790" spans="1:65" s="15" customFormat="1">
      <c r="B790" s="219"/>
      <c r="C790" s="220"/>
      <c r="D790" s="199" t="s">
        <v>229</v>
      </c>
      <c r="E790" s="221" t="s">
        <v>44</v>
      </c>
      <c r="F790" s="222" t="s">
        <v>232</v>
      </c>
      <c r="G790" s="220"/>
      <c r="H790" s="223">
        <v>16.55</v>
      </c>
      <c r="I790" s="224"/>
      <c r="J790" s="220"/>
      <c r="K790" s="220"/>
      <c r="L790" s="225"/>
      <c r="M790" s="226"/>
      <c r="N790" s="227"/>
      <c r="O790" s="227"/>
      <c r="P790" s="227"/>
      <c r="Q790" s="227"/>
      <c r="R790" s="227"/>
      <c r="S790" s="227"/>
      <c r="T790" s="228"/>
      <c r="AT790" s="229" t="s">
        <v>229</v>
      </c>
      <c r="AU790" s="229" t="s">
        <v>21</v>
      </c>
      <c r="AV790" s="15" t="s">
        <v>227</v>
      </c>
      <c r="AW790" s="15" t="s">
        <v>42</v>
      </c>
      <c r="AX790" s="15" t="s">
        <v>89</v>
      </c>
      <c r="AY790" s="229" t="s">
        <v>221</v>
      </c>
    </row>
    <row r="791" spans="1:65" s="2" customFormat="1" ht="37.9" customHeight="1">
      <c r="A791" s="37"/>
      <c r="B791" s="38"/>
      <c r="C791" s="184" t="s">
        <v>841</v>
      </c>
      <c r="D791" s="184" t="s">
        <v>223</v>
      </c>
      <c r="E791" s="185" t="s">
        <v>842</v>
      </c>
      <c r="F791" s="186" t="s">
        <v>843</v>
      </c>
      <c r="G791" s="187" t="s">
        <v>121</v>
      </c>
      <c r="H791" s="188">
        <v>24.2</v>
      </c>
      <c r="I791" s="189"/>
      <c r="J791" s="190">
        <f>ROUND(I791*H791,2)</f>
        <v>0</v>
      </c>
      <c r="K791" s="186" t="s">
        <v>226</v>
      </c>
      <c r="L791" s="42"/>
      <c r="M791" s="191" t="s">
        <v>44</v>
      </c>
      <c r="N791" s="192" t="s">
        <v>53</v>
      </c>
      <c r="O791" s="67"/>
      <c r="P791" s="193">
        <f>O791*H791</f>
        <v>0</v>
      </c>
      <c r="Q791" s="193">
        <v>0</v>
      </c>
      <c r="R791" s="193">
        <f>Q791*H791</f>
        <v>0</v>
      </c>
      <c r="S791" s="193">
        <v>0</v>
      </c>
      <c r="T791" s="194">
        <f>S791*H791</f>
        <v>0</v>
      </c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R791" s="195" t="s">
        <v>227</v>
      </c>
      <c r="AT791" s="195" t="s">
        <v>223</v>
      </c>
      <c r="AU791" s="195" t="s">
        <v>21</v>
      </c>
      <c r="AY791" s="19" t="s">
        <v>221</v>
      </c>
      <c r="BE791" s="196">
        <f>IF(N791="základní",J791,0)</f>
        <v>0</v>
      </c>
      <c r="BF791" s="196">
        <f>IF(N791="snížená",J791,0)</f>
        <v>0</v>
      </c>
      <c r="BG791" s="196">
        <f>IF(N791="zákl. přenesená",J791,0)</f>
        <v>0</v>
      </c>
      <c r="BH791" s="196">
        <f>IF(N791="sníž. přenesená",J791,0)</f>
        <v>0</v>
      </c>
      <c r="BI791" s="196">
        <f>IF(N791="nulová",J791,0)</f>
        <v>0</v>
      </c>
      <c r="BJ791" s="19" t="s">
        <v>89</v>
      </c>
      <c r="BK791" s="196">
        <f>ROUND(I791*H791,2)</f>
        <v>0</v>
      </c>
      <c r="BL791" s="19" t="s">
        <v>227</v>
      </c>
      <c r="BM791" s="195" t="s">
        <v>844</v>
      </c>
    </row>
    <row r="792" spans="1:65" s="2" customFormat="1" ht="19.5">
      <c r="A792" s="37"/>
      <c r="B792" s="38"/>
      <c r="C792" s="39"/>
      <c r="D792" s="199" t="s">
        <v>288</v>
      </c>
      <c r="E792" s="39"/>
      <c r="F792" s="241" t="s">
        <v>289</v>
      </c>
      <c r="G792" s="39"/>
      <c r="H792" s="39"/>
      <c r="I792" s="242"/>
      <c r="J792" s="39"/>
      <c r="K792" s="39"/>
      <c r="L792" s="42"/>
      <c r="M792" s="243"/>
      <c r="N792" s="244"/>
      <c r="O792" s="67"/>
      <c r="P792" s="67"/>
      <c r="Q792" s="67"/>
      <c r="R792" s="67"/>
      <c r="S792" s="67"/>
      <c r="T792" s="68"/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T792" s="19" t="s">
        <v>288</v>
      </c>
      <c r="AU792" s="19" t="s">
        <v>21</v>
      </c>
    </row>
    <row r="793" spans="1:65" s="14" customFormat="1">
      <c r="B793" s="208"/>
      <c r="C793" s="209"/>
      <c r="D793" s="199" t="s">
        <v>229</v>
      </c>
      <c r="E793" s="210" t="s">
        <v>44</v>
      </c>
      <c r="F793" s="211" t="s">
        <v>296</v>
      </c>
      <c r="G793" s="209"/>
      <c r="H793" s="212">
        <v>24.2</v>
      </c>
      <c r="I793" s="213"/>
      <c r="J793" s="209"/>
      <c r="K793" s="209"/>
      <c r="L793" s="214"/>
      <c r="M793" s="215"/>
      <c r="N793" s="216"/>
      <c r="O793" s="216"/>
      <c r="P793" s="216"/>
      <c r="Q793" s="216"/>
      <c r="R793" s="216"/>
      <c r="S793" s="216"/>
      <c r="T793" s="217"/>
      <c r="AT793" s="218" t="s">
        <v>229</v>
      </c>
      <c r="AU793" s="218" t="s">
        <v>21</v>
      </c>
      <c r="AV793" s="14" t="s">
        <v>21</v>
      </c>
      <c r="AW793" s="14" t="s">
        <v>42</v>
      </c>
      <c r="AX793" s="14" t="s">
        <v>89</v>
      </c>
      <c r="AY793" s="218" t="s">
        <v>221</v>
      </c>
    </row>
    <row r="794" spans="1:65" s="2" customFormat="1" ht="37.9" customHeight="1">
      <c r="A794" s="37"/>
      <c r="B794" s="38"/>
      <c r="C794" s="184" t="s">
        <v>845</v>
      </c>
      <c r="D794" s="184" t="s">
        <v>223</v>
      </c>
      <c r="E794" s="185" t="s">
        <v>846</v>
      </c>
      <c r="F794" s="186" t="s">
        <v>847</v>
      </c>
      <c r="G794" s="187" t="s">
        <v>121</v>
      </c>
      <c r="H794" s="188">
        <v>124.55</v>
      </c>
      <c r="I794" s="189"/>
      <c r="J794" s="190">
        <f>ROUND(I794*H794,2)</f>
        <v>0</v>
      </c>
      <c r="K794" s="186" t="s">
        <v>226</v>
      </c>
      <c r="L794" s="42"/>
      <c r="M794" s="191" t="s">
        <v>44</v>
      </c>
      <c r="N794" s="192" t="s">
        <v>53</v>
      </c>
      <c r="O794" s="67"/>
      <c r="P794" s="193">
        <f>O794*H794</f>
        <v>0</v>
      </c>
      <c r="Q794" s="193">
        <v>0</v>
      </c>
      <c r="R794" s="193">
        <f>Q794*H794</f>
        <v>0</v>
      </c>
      <c r="S794" s="193">
        <v>0</v>
      </c>
      <c r="T794" s="194">
        <f>S794*H794</f>
        <v>0</v>
      </c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R794" s="195" t="s">
        <v>227</v>
      </c>
      <c r="AT794" s="195" t="s">
        <v>223</v>
      </c>
      <c r="AU794" s="195" t="s">
        <v>21</v>
      </c>
      <c r="AY794" s="19" t="s">
        <v>221</v>
      </c>
      <c r="BE794" s="196">
        <f>IF(N794="základní",J794,0)</f>
        <v>0</v>
      </c>
      <c r="BF794" s="196">
        <f>IF(N794="snížená",J794,0)</f>
        <v>0</v>
      </c>
      <c r="BG794" s="196">
        <f>IF(N794="zákl. přenesená",J794,0)</f>
        <v>0</v>
      </c>
      <c r="BH794" s="196">
        <f>IF(N794="sníž. přenesená",J794,0)</f>
        <v>0</v>
      </c>
      <c r="BI794" s="196">
        <f>IF(N794="nulová",J794,0)</f>
        <v>0</v>
      </c>
      <c r="BJ794" s="19" t="s">
        <v>89</v>
      </c>
      <c r="BK794" s="196">
        <f>ROUND(I794*H794,2)</f>
        <v>0</v>
      </c>
      <c r="BL794" s="19" t="s">
        <v>227</v>
      </c>
      <c r="BM794" s="195" t="s">
        <v>848</v>
      </c>
    </row>
    <row r="795" spans="1:65" s="2" customFormat="1" ht="19.5">
      <c r="A795" s="37"/>
      <c r="B795" s="38"/>
      <c r="C795" s="39"/>
      <c r="D795" s="199" t="s">
        <v>288</v>
      </c>
      <c r="E795" s="39"/>
      <c r="F795" s="241" t="s">
        <v>289</v>
      </c>
      <c r="G795" s="39"/>
      <c r="H795" s="39"/>
      <c r="I795" s="242"/>
      <c r="J795" s="39"/>
      <c r="K795" s="39"/>
      <c r="L795" s="42"/>
      <c r="M795" s="243"/>
      <c r="N795" s="244"/>
      <c r="O795" s="67"/>
      <c r="P795" s="67"/>
      <c r="Q795" s="67"/>
      <c r="R795" s="67"/>
      <c r="S795" s="67"/>
      <c r="T795" s="68"/>
      <c r="U795" s="37"/>
      <c r="V795" s="37"/>
      <c r="W795" s="37"/>
      <c r="X795" s="37"/>
      <c r="Y795" s="37"/>
      <c r="Z795" s="37"/>
      <c r="AA795" s="37"/>
      <c r="AB795" s="37"/>
      <c r="AC795" s="37"/>
      <c r="AD795" s="37"/>
      <c r="AE795" s="37"/>
      <c r="AT795" s="19" t="s">
        <v>288</v>
      </c>
      <c r="AU795" s="19" t="s">
        <v>21</v>
      </c>
    </row>
    <row r="796" spans="1:65" s="14" customFormat="1">
      <c r="B796" s="208"/>
      <c r="C796" s="209"/>
      <c r="D796" s="199" t="s">
        <v>229</v>
      </c>
      <c r="E796" s="210" t="s">
        <v>44</v>
      </c>
      <c r="F796" s="211" t="s">
        <v>290</v>
      </c>
      <c r="G796" s="209"/>
      <c r="H796" s="212">
        <v>44.35</v>
      </c>
      <c r="I796" s="213"/>
      <c r="J796" s="209"/>
      <c r="K796" s="209"/>
      <c r="L796" s="214"/>
      <c r="M796" s="215"/>
      <c r="N796" s="216"/>
      <c r="O796" s="216"/>
      <c r="P796" s="216"/>
      <c r="Q796" s="216"/>
      <c r="R796" s="216"/>
      <c r="S796" s="216"/>
      <c r="T796" s="217"/>
      <c r="AT796" s="218" t="s">
        <v>229</v>
      </c>
      <c r="AU796" s="218" t="s">
        <v>21</v>
      </c>
      <c r="AV796" s="14" t="s">
        <v>21</v>
      </c>
      <c r="AW796" s="14" t="s">
        <v>42</v>
      </c>
      <c r="AX796" s="14" t="s">
        <v>82</v>
      </c>
      <c r="AY796" s="218" t="s">
        <v>221</v>
      </c>
    </row>
    <row r="797" spans="1:65" s="14" customFormat="1">
      <c r="B797" s="208"/>
      <c r="C797" s="209"/>
      <c r="D797" s="199" t="s">
        <v>229</v>
      </c>
      <c r="E797" s="210" t="s">
        <v>44</v>
      </c>
      <c r="F797" s="211" t="s">
        <v>291</v>
      </c>
      <c r="G797" s="209"/>
      <c r="H797" s="212">
        <v>80.2</v>
      </c>
      <c r="I797" s="213"/>
      <c r="J797" s="209"/>
      <c r="K797" s="209"/>
      <c r="L797" s="214"/>
      <c r="M797" s="215"/>
      <c r="N797" s="216"/>
      <c r="O797" s="216"/>
      <c r="P797" s="216"/>
      <c r="Q797" s="216"/>
      <c r="R797" s="216"/>
      <c r="S797" s="216"/>
      <c r="T797" s="217"/>
      <c r="AT797" s="218" t="s">
        <v>229</v>
      </c>
      <c r="AU797" s="218" t="s">
        <v>21</v>
      </c>
      <c r="AV797" s="14" t="s">
        <v>21</v>
      </c>
      <c r="AW797" s="14" t="s">
        <v>42</v>
      </c>
      <c r="AX797" s="14" t="s">
        <v>82</v>
      </c>
      <c r="AY797" s="218" t="s">
        <v>221</v>
      </c>
    </row>
    <row r="798" spans="1:65" s="15" customFormat="1">
      <c r="B798" s="219"/>
      <c r="C798" s="220"/>
      <c r="D798" s="199" t="s">
        <v>229</v>
      </c>
      <c r="E798" s="221" t="s">
        <v>44</v>
      </c>
      <c r="F798" s="222" t="s">
        <v>232</v>
      </c>
      <c r="G798" s="220"/>
      <c r="H798" s="223">
        <v>124.55</v>
      </c>
      <c r="I798" s="224"/>
      <c r="J798" s="220"/>
      <c r="K798" s="220"/>
      <c r="L798" s="225"/>
      <c r="M798" s="226"/>
      <c r="N798" s="227"/>
      <c r="O798" s="227"/>
      <c r="P798" s="227"/>
      <c r="Q798" s="227"/>
      <c r="R798" s="227"/>
      <c r="S798" s="227"/>
      <c r="T798" s="228"/>
      <c r="AT798" s="229" t="s">
        <v>229</v>
      </c>
      <c r="AU798" s="229" t="s">
        <v>21</v>
      </c>
      <c r="AV798" s="15" t="s">
        <v>227</v>
      </c>
      <c r="AW798" s="15" t="s">
        <v>42</v>
      </c>
      <c r="AX798" s="15" t="s">
        <v>89</v>
      </c>
      <c r="AY798" s="229" t="s">
        <v>221</v>
      </c>
    </row>
    <row r="799" spans="1:65" s="2" customFormat="1" ht="37.9" customHeight="1">
      <c r="A799" s="37"/>
      <c r="B799" s="38"/>
      <c r="C799" s="184" t="s">
        <v>849</v>
      </c>
      <c r="D799" s="184" t="s">
        <v>223</v>
      </c>
      <c r="E799" s="185" t="s">
        <v>850</v>
      </c>
      <c r="F799" s="186" t="s">
        <v>851</v>
      </c>
      <c r="G799" s="187" t="s">
        <v>133</v>
      </c>
      <c r="H799" s="188">
        <v>9.93</v>
      </c>
      <c r="I799" s="189"/>
      <c r="J799" s="190">
        <f>ROUND(I799*H799,2)</f>
        <v>0</v>
      </c>
      <c r="K799" s="186" t="s">
        <v>226</v>
      </c>
      <c r="L799" s="42"/>
      <c r="M799" s="191" t="s">
        <v>44</v>
      </c>
      <c r="N799" s="192" t="s">
        <v>53</v>
      </c>
      <c r="O799" s="67"/>
      <c r="P799" s="193">
        <f>O799*H799</f>
        <v>0</v>
      </c>
      <c r="Q799" s="193">
        <v>0</v>
      </c>
      <c r="R799" s="193">
        <f>Q799*H799</f>
        <v>0</v>
      </c>
      <c r="S799" s="193">
        <v>0</v>
      </c>
      <c r="T799" s="194">
        <f>S799*H799</f>
        <v>0</v>
      </c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R799" s="195" t="s">
        <v>227</v>
      </c>
      <c r="AT799" s="195" t="s">
        <v>223</v>
      </c>
      <c r="AU799" s="195" t="s">
        <v>21</v>
      </c>
      <c r="AY799" s="19" t="s">
        <v>221</v>
      </c>
      <c r="BE799" s="196">
        <f>IF(N799="základní",J799,0)</f>
        <v>0</v>
      </c>
      <c r="BF799" s="196">
        <f>IF(N799="snížená",J799,0)</f>
        <v>0</v>
      </c>
      <c r="BG799" s="196">
        <f>IF(N799="zákl. přenesená",J799,0)</f>
        <v>0</v>
      </c>
      <c r="BH799" s="196">
        <f>IF(N799="sníž. přenesená",J799,0)</f>
        <v>0</v>
      </c>
      <c r="BI799" s="196">
        <f>IF(N799="nulová",J799,0)</f>
        <v>0</v>
      </c>
      <c r="BJ799" s="19" t="s">
        <v>89</v>
      </c>
      <c r="BK799" s="196">
        <f>ROUND(I799*H799,2)</f>
        <v>0</v>
      </c>
      <c r="BL799" s="19" t="s">
        <v>227</v>
      </c>
      <c r="BM799" s="195" t="s">
        <v>852</v>
      </c>
    </row>
    <row r="800" spans="1:65" s="2" customFormat="1" ht="19.5">
      <c r="A800" s="37"/>
      <c r="B800" s="38"/>
      <c r="C800" s="39"/>
      <c r="D800" s="199" t="s">
        <v>288</v>
      </c>
      <c r="E800" s="39"/>
      <c r="F800" s="241" t="s">
        <v>289</v>
      </c>
      <c r="G800" s="39"/>
      <c r="H800" s="39"/>
      <c r="I800" s="242"/>
      <c r="J800" s="39"/>
      <c r="K800" s="39"/>
      <c r="L800" s="42"/>
      <c r="M800" s="243"/>
      <c r="N800" s="244"/>
      <c r="O800" s="67"/>
      <c r="P800" s="67"/>
      <c r="Q800" s="67"/>
      <c r="R800" s="67"/>
      <c r="S800" s="67"/>
      <c r="T800" s="68"/>
      <c r="U800" s="37"/>
      <c r="V800" s="37"/>
      <c r="W800" s="37"/>
      <c r="X800" s="37"/>
      <c r="Y800" s="37"/>
      <c r="Z800" s="37"/>
      <c r="AA800" s="37"/>
      <c r="AB800" s="37"/>
      <c r="AC800" s="37"/>
      <c r="AD800" s="37"/>
      <c r="AE800" s="37"/>
      <c r="AT800" s="19" t="s">
        <v>288</v>
      </c>
      <c r="AU800" s="19" t="s">
        <v>21</v>
      </c>
    </row>
    <row r="801" spans="1:65" s="14" customFormat="1">
      <c r="B801" s="208"/>
      <c r="C801" s="209"/>
      <c r="D801" s="199" t="s">
        <v>229</v>
      </c>
      <c r="E801" s="210" t="s">
        <v>44</v>
      </c>
      <c r="F801" s="211" t="s">
        <v>853</v>
      </c>
      <c r="G801" s="209"/>
      <c r="H801" s="212">
        <v>9.93</v>
      </c>
      <c r="I801" s="213"/>
      <c r="J801" s="209"/>
      <c r="K801" s="209"/>
      <c r="L801" s="214"/>
      <c r="M801" s="215"/>
      <c r="N801" s="216"/>
      <c r="O801" s="216"/>
      <c r="P801" s="216"/>
      <c r="Q801" s="216"/>
      <c r="R801" s="216"/>
      <c r="S801" s="216"/>
      <c r="T801" s="217"/>
      <c r="AT801" s="218" t="s">
        <v>229</v>
      </c>
      <c r="AU801" s="218" t="s">
        <v>21</v>
      </c>
      <c r="AV801" s="14" t="s">
        <v>21</v>
      </c>
      <c r="AW801" s="14" t="s">
        <v>42</v>
      </c>
      <c r="AX801" s="14" t="s">
        <v>89</v>
      </c>
      <c r="AY801" s="218" t="s">
        <v>221</v>
      </c>
    </row>
    <row r="802" spans="1:65" s="12" customFormat="1" ht="22.9" customHeight="1">
      <c r="B802" s="168"/>
      <c r="C802" s="169"/>
      <c r="D802" s="170" t="s">
        <v>81</v>
      </c>
      <c r="E802" s="182" t="s">
        <v>854</v>
      </c>
      <c r="F802" s="182" t="s">
        <v>855</v>
      </c>
      <c r="G802" s="169"/>
      <c r="H802" s="169"/>
      <c r="I802" s="172"/>
      <c r="J802" s="183">
        <f>BK802</f>
        <v>0</v>
      </c>
      <c r="K802" s="169"/>
      <c r="L802" s="174"/>
      <c r="M802" s="175"/>
      <c r="N802" s="176"/>
      <c r="O802" s="176"/>
      <c r="P802" s="177">
        <f>SUM(P803:P864)</f>
        <v>0</v>
      </c>
      <c r="Q802" s="176"/>
      <c r="R802" s="177">
        <f>SUM(R803:R864)</f>
        <v>0</v>
      </c>
      <c r="S802" s="176"/>
      <c r="T802" s="178">
        <f>SUM(T803:T864)</f>
        <v>0</v>
      </c>
      <c r="AR802" s="179" t="s">
        <v>89</v>
      </c>
      <c r="AT802" s="180" t="s">
        <v>81</v>
      </c>
      <c r="AU802" s="180" t="s">
        <v>89</v>
      </c>
      <c r="AY802" s="179" t="s">
        <v>221</v>
      </c>
      <c r="BK802" s="181">
        <f>SUM(BK803:BK864)</f>
        <v>0</v>
      </c>
    </row>
    <row r="803" spans="1:65" s="2" customFormat="1" ht="24.2" customHeight="1">
      <c r="A803" s="37"/>
      <c r="B803" s="38"/>
      <c r="C803" s="184" t="s">
        <v>856</v>
      </c>
      <c r="D803" s="184" t="s">
        <v>223</v>
      </c>
      <c r="E803" s="185" t="s">
        <v>857</v>
      </c>
      <c r="F803" s="186" t="s">
        <v>858</v>
      </c>
      <c r="G803" s="187" t="s">
        <v>407</v>
      </c>
      <c r="H803" s="188">
        <v>1371.5170000000001</v>
      </c>
      <c r="I803" s="189"/>
      <c r="J803" s="190">
        <f>ROUND(I803*H803,2)</f>
        <v>0</v>
      </c>
      <c r="K803" s="186" t="s">
        <v>226</v>
      </c>
      <c r="L803" s="42"/>
      <c r="M803" s="191" t="s">
        <v>44</v>
      </c>
      <c r="N803" s="192" t="s">
        <v>53</v>
      </c>
      <c r="O803" s="67"/>
      <c r="P803" s="193">
        <f>O803*H803</f>
        <v>0</v>
      </c>
      <c r="Q803" s="193">
        <v>0</v>
      </c>
      <c r="R803" s="193">
        <f>Q803*H803</f>
        <v>0</v>
      </c>
      <c r="S803" s="193">
        <v>0</v>
      </c>
      <c r="T803" s="194">
        <f>S803*H803</f>
        <v>0</v>
      </c>
      <c r="U803" s="37"/>
      <c r="V803" s="37"/>
      <c r="W803" s="37"/>
      <c r="X803" s="37"/>
      <c r="Y803" s="37"/>
      <c r="Z803" s="37"/>
      <c r="AA803" s="37"/>
      <c r="AB803" s="37"/>
      <c r="AC803" s="37"/>
      <c r="AD803" s="37"/>
      <c r="AE803" s="37"/>
      <c r="AR803" s="195" t="s">
        <v>227</v>
      </c>
      <c r="AT803" s="195" t="s">
        <v>223</v>
      </c>
      <c r="AU803" s="195" t="s">
        <v>21</v>
      </c>
      <c r="AY803" s="19" t="s">
        <v>221</v>
      </c>
      <c r="BE803" s="196">
        <f>IF(N803="základní",J803,0)</f>
        <v>0</v>
      </c>
      <c r="BF803" s="196">
        <f>IF(N803="snížená",J803,0)</f>
        <v>0</v>
      </c>
      <c r="BG803" s="196">
        <f>IF(N803="zákl. přenesená",J803,0)</f>
        <v>0</v>
      </c>
      <c r="BH803" s="196">
        <f>IF(N803="sníž. přenesená",J803,0)</f>
        <v>0</v>
      </c>
      <c r="BI803" s="196">
        <f>IF(N803="nulová",J803,0)</f>
        <v>0</v>
      </c>
      <c r="BJ803" s="19" t="s">
        <v>89</v>
      </c>
      <c r="BK803" s="196">
        <f>ROUND(I803*H803,2)</f>
        <v>0</v>
      </c>
      <c r="BL803" s="19" t="s">
        <v>227</v>
      </c>
      <c r="BM803" s="195" t="s">
        <v>859</v>
      </c>
    </row>
    <row r="804" spans="1:65" s="14" customFormat="1">
      <c r="B804" s="208"/>
      <c r="C804" s="209"/>
      <c r="D804" s="199" t="s">
        <v>229</v>
      </c>
      <c r="E804" s="210" t="s">
        <v>44</v>
      </c>
      <c r="F804" s="211" t="s">
        <v>860</v>
      </c>
      <c r="G804" s="209"/>
      <c r="H804" s="212">
        <v>5.5979999999999999</v>
      </c>
      <c r="I804" s="213"/>
      <c r="J804" s="209"/>
      <c r="K804" s="209"/>
      <c r="L804" s="214"/>
      <c r="M804" s="215"/>
      <c r="N804" s="216"/>
      <c r="O804" s="216"/>
      <c r="P804" s="216"/>
      <c r="Q804" s="216"/>
      <c r="R804" s="216"/>
      <c r="S804" s="216"/>
      <c r="T804" s="217"/>
      <c r="AT804" s="218" t="s">
        <v>229</v>
      </c>
      <c r="AU804" s="218" t="s">
        <v>21</v>
      </c>
      <c r="AV804" s="14" t="s">
        <v>21</v>
      </c>
      <c r="AW804" s="14" t="s">
        <v>42</v>
      </c>
      <c r="AX804" s="14" t="s">
        <v>82</v>
      </c>
      <c r="AY804" s="218" t="s">
        <v>221</v>
      </c>
    </row>
    <row r="805" spans="1:65" s="14" customFormat="1">
      <c r="B805" s="208"/>
      <c r="C805" s="209"/>
      <c r="D805" s="199" t="s">
        <v>229</v>
      </c>
      <c r="E805" s="210" t="s">
        <v>44</v>
      </c>
      <c r="F805" s="211" t="s">
        <v>861</v>
      </c>
      <c r="G805" s="209"/>
      <c r="H805" s="212">
        <v>1217.0519999999999</v>
      </c>
      <c r="I805" s="213"/>
      <c r="J805" s="209"/>
      <c r="K805" s="209"/>
      <c r="L805" s="214"/>
      <c r="M805" s="215"/>
      <c r="N805" s="216"/>
      <c r="O805" s="216"/>
      <c r="P805" s="216"/>
      <c r="Q805" s="216"/>
      <c r="R805" s="216"/>
      <c r="S805" s="216"/>
      <c r="T805" s="217"/>
      <c r="AT805" s="218" t="s">
        <v>229</v>
      </c>
      <c r="AU805" s="218" t="s">
        <v>21</v>
      </c>
      <c r="AV805" s="14" t="s">
        <v>21</v>
      </c>
      <c r="AW805" s="14" t="s">
        <v>42</v>
      </c>
      <c r="AX805" s="14" t="s">
        <v>82</v>
      </c>
      <c r="AY805" s="218" t="s">
        <v>221</v>
      </c>
    </row>
    <row r="806" spans="1:65" s="14" customFormat="1">
      <c r="B806" s="208"/>
      <c r="C806" s="209"/>
      <c r="D806" s="199" t="s">
        <v>229</v>
      </c>
      <c r="E806" s="210" t="s">
        <v>44</v>
      </c>
      <c r="F806" s="211" t="s">
        <v>862</v>
      </c>
      <c r="G806" s="209"/>
      <c r="H806" s="212">
        <v>139.75299999999999</v>
      </c>
      <c r="I806" s="213"/>
      <c r="J806" s="209"/>
      <c r="K806" s="209"/>
      <c r="L806" s="214"/>
      <c r="M806" s="215"/>
      <c r="N806" s="216"/>
      <c r="O806" s="216"/>
      <c r="P806" s="216"/>
      <c r="Q806" s="216"/>
      <c r="R806" s="216"/>
      <c r="S806" s="216"/>
      <c r="T806" s="217"/>
      <c r="AT806" s="218" t="s">
        <v>229</v>
      </c>
      <c r="AU806" s="218" t="s">
        <v>21</v>
      </c>
      <c r="AV806" s="14" t="s">
        <v>21</v>
      </c>
      <c r="AW806" s="14" t="s">
        <v>42</v>
      </c>
      <c r="AX806" s="14" t="s">
        <v>82</v>
      </c>
      <c r="AY806" s="218" t="s">
        <v>221</v>
      </c>
    </row>
    <row r="807" spans="1:65" s="14" customFormat="1">
      <c r="B807" s="208"/>
      <c r="C807" s="209"/>
      <c r="D807" s="199" t="s">
        <v>229</v>
      </c>
      <c r="E807" s="210" t="s">
        <v>44</v>
      </c>
      <c r="F807" s="211" t="s">
        <v>863</v>
      </c>
      <c r="G807" s="209"/>
      <c r="H807" s="212">
        <v>9.1140000000000008</v>
      </c>
      <c r="I807" s="213"/>
      <c r="J807" s="209"/>
      <c r="K807" s="209"/>
      <c r="L807" s="214"/>
      <c r="M807" s="215"/>
      <c r="N807" s="216"/>
      <c r="O807" s="216"/>
      <c r="P807" s="216"/>
      <c r="Q807" s="216"/>
      <c r="R807" s="216"/>
      <c r="S807" s="216"/>
      <c r="T807" s="217"/>
      <c r="AT807" s="218" t="s">
        <v>229</v>
      </c>
      <c r="AU807" s="218" t="s">
        <v>21</v>
      </c>
      <c r="AV807" s="14" t="s">
        <v>21</v>
      </c>
      <c r="AW807" s="14" t="s">
        <v>42</v>
      </c>
      <c r="AX807" s="14" t="s">
        <v>82</v>
      </c>
      <c r="AY807" s="218" t="s">
        <v>221</v>
      </c>
    </row>
    <row r="808" spans="1:65" s="15" customFormat="1">
      <c r="B808" s="219"/>
      <c r="C808" s="220"/>
      <c r="D808" s="199" t="s">
        <v>229</v>
      </c>
      <c r="E808" s="221" t="s">
        <v>44</v>
      </c>
      <c r="F808" s="222" t="s">
        <v>232</v>
      </c>
      <c r="G808" s="220"/>
      <c r="H808" s="223">
        <v>1371.5169999999998</v>
      </c>
      <c r="I808" s="224"/>
      <c r="J808" s="220"/>
      <c r="K808" s="220"/>
      <c r="L808" s="225"/>
      <c r="M808" s="226"/>
      <c r="N808" s="227"/>
      <c r="O808" s="227"/>
      <c r="P808" s="227"/>
      <c r="Q808" s="227"/>
      <c r="R808" s="227"/>
      <c r="S808" s="227"/>
      <c r="T808" s="228"/>
      <c r="AT808" s="229" t="s">
        <v>229</v>
      </c>
      <c r="AU808" s="229" t="s">
        <v>21</v>
      </c>
      <c r="AV808" s="15" t="s">
        <v>227</v>
      </c>
      <c r="AW808" s="15" t="s">
        <v>42</v>
      </c>
      <c r="AX808" s="15" t="s">
        <v>89</v>
      </c>
      <c r="AY808" s="229" t="s">
        <v>221</v>
      </c>
    </row>
    <row r="809" spans="1:65" s="2" customFormat="1" ht="24.2" customHeight="1">
      <c r="A809" s="37"/>
      <c r="B809" s="38"/>
      <c r="C809" s="184" t="s">
        <v>864</v>
      </c>
      <c r="D809" s="184" t="s">
        <v>223</v>
      </c>
      <c r="E809" s="185" t="s">
        <v>865</v>
      </c>
      <c r="F809" s="186" t="s">
        <v>866</v>
      </c>
      <c r="G809" s="187" t="s">
        <v>407</v>
      </c>
      <c r="H809" s="188">
        <v>26058.823</v>
      </c>
      <c r="I809" s="189"/>
      <c r="J809" s="190">
        <f>ROUND(I809*H809,2)</f>
        <v>0</v>
      </c>
      <c r="K809" s="186" t="s">
        <v>226</v>
      </c>
      <c r="L809" s="42"/>
      <c r="M809" s="191" t="s">
        <v>44</v>
      </c>
      <c r="N809" s="192" t="s">
        <v>53</v>
      </c>
      <c r="O809" s="67"/>
      <c r="P809" s="193">
        <f>O809*H809</f>
        <v>0</v>
      </c>
      <c r="Q809" s="193">
        <v>0</v>
      </c>
      <c r="R809" s="193">
        <f>Q809*H809</f>
        <v>0</v>
      </c>
      <c r="S809" s="193">
        <v>0</v>
      </c>
      <c r="T809" s="194">
        <f>S809*H809</f>
        <v>0</v>
      </c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R809" s="195" t="s">
        <v>227</v>
      </c>
      <c r="AT809" s="195" t="s">
        <v>223</v>
      </c>
      <c r="AU809" s="195" t="s">
        <v>21</v>
      </c>
      <c r="AY809" s="19" t="s">
        <v>221</v>
      </c>
      <c r="BE809" s="196">
        <f>IF(N809="základní",J809,0)</f>
        <v>0</v>
      </c>
      <c r="BF809" s="196">
        <f>IF(N809="snížená",J809,0)</f>
        <v>0</v>
      </c>
      <c r="BG809" s="196">
        <f>IF(N809="zákl. přenesená",J809,0)</f>
        <v>0</v>
      </c>
      <c r="BH809" s="196">
        <f>IF(N809="sníž. přenesená",J809,0)</f>
        <v>0</v>
      </c>
      <c r="BI809" s="196">
        <f>IF(N809="nulová",J809,0)</f>
        <v>0</v>
      </c>
      <c r="BJ809" s="19" t="s">
        <v>89</v>
      </c>
      <c r="BK809" s="196">
        <f>ROUND(I809*H809,2)</f>
        <v>0</v>
      </c>
      <c r="BL809" s="19" t="s">
        <v>227</v>
      </c>
      <c r="BM809" s="195" t="s">
        <v>867</v>
      </c>
    </row>
    <row r="810" spans="1:65" s="2" customFormat="1" ht="19.5">
      <c r="A810" s="37"/>
      <c r="B810" s="38"/>
      <c r="C810" s="39"/>
      <c r="D810" s="199" t="s">
        <v>288</v>
      </c>
      <c r="E810" s="39"/>
      <c r="F810" s="241" t="s">
        <v>868</v>
      </c>
      <c r="G810" s="39"/>
      <c r="H810" s="39"/>
      <c r="I810" s="242"/>
      <c r="J810" s="39"/>
      <c r="K810" s="39"/>
      <c r="L810" s="42"/>
      <c r="M810" s="243"/>
      <c r="N810" s="244"/>
      <c r="O810" s="67"/>
      <c r="P810" s="67"/>
      <c r="Q810" s="67"/>
      <c r="R810" s="67"/>
      <c r="S810" s="67"/>
      <c r="T810" s="68"/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T810" s="19" t="s">
        <v>288</v>
      </c>
      <c r="AU810" s="19" t="s">
        <v>21</v>
      </c>
    </row>
    <row r="811" spans="1:65" s="13" customFormat="1">
      <c r="B811" s="197"/>
      <c r="C811" s="198"/>
      <c r="D811" s="199" t="s">
        <v>229</v>
      </c>
      <c r="E811" s="200" t="s">
        <v>44</v>
      </c>
      <c r="F811" s="201" t="s">
        <v>869</v>
      </c>
      <c r="G811" s="198"/>
      <c r="H811" s="200" t="s">
        <v>44</v>
      </c>
      <c r="I811" s="202"/>
      <c r="J811" s="198"/>
      <c r="K811" s="198"/>
      <c r="L811" s="203"/>
      <c r="M811" s="204"/>
      <c r="N811" s="205"/>
      <c r="O811" s="205"/>
      <c r="P811" s="205"/>
      <c r="Q811" s="205"/>
      <c r="R811" s="205"/>
      <c r="S811" s="205"/>
      <c r="T811" s="206"/>
      <c r="AT811" s="207" t="s">
        <v>229</v>
      </c>
      <c r="AU811" s="207" t="s">
        <v>21</v>
      </c>
      <c r="AV811" s="13" t="s">
        <v>89</v>
      </c>
      <c r="AW811" s="13" t="s">
        <v>42</v>
      </c>
      <c r="AX811" s="13" t="s">
        <v>82</v>
      </c>
      <c r="AY811" s="207" t="s">
        <v>221</v>
      </c>
    </row>
    <row r="812" spans="1:65" s="14" customFormat="1">
      <c r="B812" s="208"/>
      <c r="C812" s="209"/>
      <c r="D812" s="199" t="s">
        <v>229</v>
      </c>
      <c r="E812" s="210" t="s">
        <v>44</v>
      </c>
      <c r="F812" s="211" t="s">
        <v>870</v>
      </c>
      <c r="G812" s="209"/>
      <c r="H812" s="212">
        <v>1371.5170000000001</v>
      </c>
      <c r="I812" s="213"/>
      <c r="J812" s="209"/>
      <c r="K812" s="209"/>
      <c r="L812" s="214"/>
      <c r="M812" s="215"/>
      <c r="N812" s="216"/>
      <c r="O812" s="216"/>
      <c r="P812" s="216"/>
      <c r="Q812" s="216"/>
      <c r="R812" s="216"/>
      <c r="S812" s="216"/>
      <c r="T812" s="217"/>
      <c r="AT812" s="218" t="s">
        <v>229</v>
      </c>
      <c r="AU812" s="218" t="s">
        <v>21</v>
      </c>
      <c r="AV812" s="14" t="s">
        <v>21</v>
      </c>
      <c r="AW812" s="14" t="s">
        <v>42</v>
      </c>
      <c r="AX812" s="14" t="s">
        <v>89</v>
      </c>
      <c r="AY812" s="218" t="s">
        <v>221</v>
      </c>
    </row>
    <row r="813" spans="1:65" s="14" customFormat="1">
      <c r="B813" s="208"/>
      <c r="C813" s="209"/>
      <c r="D813" s="199" t="s">
        <v>229</v>
      </c>
      <c r="E813" s="209"/>
      <c r="F813" s="211" t="s">
        <v>871</v>
      </c>
      <c r="G813" s="209"/>
      <c r="H813" s="212">
        <v>26058.823</v>
      </c>
      <c r="I813" s="213"/>
      <c r="J813" s="209"/>
      <c r="K813" s="209"/>
      <c r="L813" s="214"/>
      <c r="M813" s="215"/>
      <c r="N813" s="216"/>
      <c r="O813" s="216"/>
      <c r="P813" s="216"/>
      <c r="Q813" s="216"/>
      <c r="R813" s="216"/>
      <c r="S813" s="216"/>
      <c r="T813" s="217"/>
      <c r="AT813" s="218" t="s">
        <v>229</v>
      </c>
      <c r="AU813" s="218" t="s">
        <v>21</v>
      </c>
      <c r="AV813" s="14" t="s">
        <v>21</v>
      </c>
      <c r="AW813" s="14" t="s">
        <v>4</v>
      </c>
      <c r="AX813" s="14" t="s">
        <v>89</v>
      </c>
      <c r="AY813" s="218" t="s">
        <v>221</v>
      </c>
    </row>
    <row r="814" spans="1:65" s="2" customFormat="1" ht="24.2" customHeight="1">
      <c r="A814" s="37"/>
      <c r="B814" s="38"/>
      <c r="C814" s="184" t="s">
        <v>872</v>
      </c>
      <c r="D814" s="184" t="s">
        <v>223</v>
      </c>
      <c r="E814" s="185" t="s">
        <v>873</v>
      </c>
      <c r="F814" s="186" t="s">
        <v>874</v>
      </c>
      <c r="G814" s="187" t="s">
        <v>407</v>
      </c>
      <c r="H814" s="188">
        <v>930.97199999999998</v>
      </c>
      <c r="I814" s="189"/>
      <c r="J814" s="190">
        <f>ROUND(I814*H814,2)</f>
        <v>0</v>
      </c>
      <c r="K814" s="186" t="s">
        <v>226</v>
      </c>
      <c r="L814" s="42"/>
      <c r="M814" s="191" t="s">
        <v>44</v>
      </c>
      <c r="N814" s="192" t="s">
        <v>53</v>
      </c>
      <c r="O814" s="67"/>
      <c r="P814" s="193">
        <f>O814*H814</f>
        <v>0</v>
      </c>
      <c r="Q814" s="193">
        <v>0</v>
      </c>
      <c r="R814" s="193">
        <f>Q814*H814</f>
        <v>0</v>
      </c>
      <c r="S814" s="193">
        <v>0</v>
      </c>
      <c r="T814" s="194">
        <f>S814*H814</f>
        <v>0</v>
      </c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R814" s="195" t="s">
        <v>227</v>
      </c>
      <c r="AT814" s="195" t="s">
        <v>223</v>
      </c>
      <c r="AU814" s="195" t="s">
        <v>21</v>
      </c>
      <c r="AY814" s="19" t="s">
        <v>221</v>
      </c>
      <c r="BE814" s="196">
        <f>IF(N814="základní",J814,0)</f>
        <v>0</v>
      </c>
      <c r="BF814" s="196">
        <f>IF(N814="snížená",J814,0)</f>
        <v>0</v>
      </c>
      <c r="BG814" s="196">
        <f>IF(N814="zákl. přenesená",J814,0)</f>
        <v>0</v>
      </c>
      <c r="BH814" s="196">
        <f>IF(N814="sníž. přenesená",J814,0)</f>
        <v>0</v>
      </c>
      <c r="BI814" s="196">
        <f>IF(N814="nulová",J814,0)</f>
        <v>0</v>
      </c>
      <c r="BJ814" s="19" t="s">
        <v>89</v>
      </c>
      <c r="BK814" s="196">
        <f>ROUND(I814*H814,2)</f>
        <v>0</v>
      </c>
      <c r="BL814" s="19" t="s">
        <v>227</v>
      </c>
      <c r="BM814" s="195" t="s">
        <v>875</v>
      </c>
    </row>
    <row r="815" spans="1:65" s="14" customFormat="1">
      <c r="B815" s="208"/>
      <c r="C815" s="209"/>
      <c r="D815" s="199" t="s">
        <v>229</v>
      </c>
      <c r="E815" s="210" t="s">
        <v>44</v>
      </c>
      <c r="F815" s="211" t="s">
        <v>876</v>
      </c>
      <c r="G815" s="209"/>
      <c r="H815" s="212">
        <v>20.981999999999999</v>
      </c>
      <c r="I815" s="213"/>
      <c r="J815" s="209"/>
      <c r="K815" s="209"/>
      <c r="L815" s="214"/>
      <c r="M815" s="215"/>
      <c r="N815" s="216"/>
      <c r="O815" s="216"/>
      <c r="P815" s="216"/>
      <c r="Q815" s="216"/>
      <c r="R815" s="216"/>
      <c r="S815" s="216"/>
      <c r="T815" s="217"/>
      <c r="AT815" s="218" t="s">
        <v>229</v>
      </c>
      <c r="AU815" s="218" t="s">
        <v>21</v>
      </c>
      <c r="AV815" s="14" t="s">
        <v>21</v>
      </c>
      <c r="AW815" s="14" t="s">
        <v>42</v>
      </c>
      <c r="AX815" s="14" t="s">
        <v>82</v>
      </c>
      <c r="AY815" s="218" t="s">
        <v>221</v>
      </c>
    </row>
    <row r="816" spans="1:65" s="14" customFormat="1">
      <c r="B816" s="208"/>
      <c r="C816" s="209"/>
      <c r="D816" s="199" t="s">
        <v>229</v>
      </c>
      <c r="E816" s="210" t="s">
        <v>44</v>
      </c>
      <c r="F816" s="211" t="s">
        <v>877</v>
      </c>
      <c r="G816" s="209"/>
      <c r="H816" s="212">
        <v>3.4289999999999998</v>
      </c>
      <c r="I816" s="213"/>
      <c r="J816" s="209"/>
      <c r="K816" s="209"/>
      <c r="L816" s="214"/>
      <c r="M816" s="215"/>
      <c r="N816" s="216"/>
      <c r="O816" s="216"/>
      <c r="P816" s="216"/>
      <c r="Q816" s="216"/>
      <c r="R816" s="216"/>
      <c r="S816" s="216"/>
      <c r="T816" s="217"/>
      <c r="AT816" s="218" t="s">
        <v>229</v>
      </c>
      <c r="AU816" s="218" t="s">
        <v>21</v>
      </c>
      <c r="AV816" s="14" t="s">
        <v>21</v>
      </c>
      <c r="AW816" s="14" t="s">
        <v>42</v>
      </c>
      <c r="AX816" s="14" t="s">
        <v>82</v>
      </c>
      <c r="AY816" s="218" t="s">
        <v>221</v>
      </c>
    </row>
    <row r="817" spans="1:65" s="14" customFormat="1">
      <c r="B817" s="208"/>
      <c r="C817" s="209"/>
      <c r="D817" s="199" t="s">
        <v>229</v>
      </c>
      <c r="E817" s="210" t="s">
        <v>44</v>
      </c>
      <c r="F817" s="211" t="s">
        <v>878</v>
      </c>
      <c r="G817" s="209"/>
      <c r="H817" s="212">
        <v>906.56100000000004</v>
      </c>
      <c r="I817" s="213"/>
      <c r="J817" s="209"/>
      <c r="K817" s="209"/>
      <c r="L817" s="214"/>
      <c r="M817" s="215"/>
      <c r="N817" s="216"/>
      <c r="O817" s="216"/>
      <c r="P817" s="216"/>
      <c r="Q817" s="216"/>
      <c r="R817" s="216"/>
      <c r="S817" s="216"/>
      <c r="T817" s="217"/>
      <c r="AT817" s="218" t="s">
        <v>229</v>
      </c>
      <c r="AU817" s="218" t="s">
        <v>21</v>
      </c>
      <c r="AV817" s="14" t="s">
        <v>21</v>
      </c>
      <c r="AW817" s="14" t="s">
        <v>42</v>
      </c>
      <c r="AX817" s="14" t="s">
        <v>82</v>
      </c>
      <c r="AY817" s="218" t="s">
        <v>221</v>
      </c>
    </row>
    <row r="818" spans="1:65" s="15" customFormat="1">
      <c r="B818" s="219"/>
      <c r="C818" s="220"/>
      <c r="D818" s="199" t="s">
        <v>229</v>
      </c>
      <c r="E818" s="221" t="s">
        <v>44</v>
      </c>
      <c r="F818" s="222" t="s">
        <v>232</v>
      </c>
      <c r="G818" s="220"/>
      <c r="H818" s="223">
        <v>930.97199999999998</v>
      </c>
      <c r="I818" s="224"/>
      <c r="J818" s="220"/>
      <c r="K818" s="220"/>
      <c r="L818" s="225"/>
      <c r="M818" s="226"/>
      <c r="N818" s="227"/>
      <c r="O818" s="227"/>
      <c r="P818" s="227"/>
      <c r="Q818" s="227"/>
      <c r="R818" s="227"/>
      <c r="S818" s="227"/>
      <c r="T818" s="228"/>
      <c r="AT818" s="229" t="s">
        <v>229</v>
      </c>
      <c r="AU818" s="229" t="s">
        <v>21</v>
      </c>
      <c r="AV818" s="15" t="s">
        <v>227</v>
      </c>
      <c r="AW818" s="15" t="s">
        <v>42</v>
      </c>
      <c r="AX818" s="15" t="s">
        <v>89</v>
      </c>
      <c r="AY818" s="229" t="s">
        <v>221</v>
      </c>
    </row>
    <row r="819" spans="1:65" s="2" customFormat="1" ht="24.2" customHeight="1">
      <c r="A819" s="37"/>
      <c r="B819" s="38"/>
      <c r="C819" s="184" t="s">
        <v>879</v>
      </c>
      <c r="D819" s="184" t="s">
        <v>223</v>
      </c>
      <c r="E819" s="185" t="s">
        <v>880</v>
      </c>
      <c r="F819" s="186" t="s">
        <v>866</v>
      </c>
      <c r="G819" s="187" t="s">
        <v>407</v>
      </c>
      <c r="H819" s="188">
        <v>17688.468000000001</v>
      </c>
      <c r="I819" s="189"/>
      <c r="J819" s="190">
        <f>ROUND(I819*H819,2)</f>
        <v>0</v>
      </c>
      <c r="K819" s="186" t="s">
        <v>226</v>
      </c>
      <c r="L819" s="42"/>
      <c r="M819" s="191" t="s">
        <v>44</v>
      </c>
      <c r="N819" s="192" t="s">
        <v>53</v>
      </c>
      <c r="O819" s="67"/>
      <c r="P819" s="193">
        <f>O819*H819</f>
        <v>0</v>
      </c>
      <c r="Q819" s="193">
        <v>0</v>
      </c>
      <c r="R819" s="193">
        <f>Q819*H819</f>
        <v>0</v>
      </c>
      <c r="S819" s="193">
        <v>0</v>
      </c>
      <c r="T819" s="194">
        <f>S819*H819</f>
        <v>0</v>
      </c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R819" s="195" t="s">
        <v>227</v>
      </c>
      <c r="AT819" s="195" t="s">
        <v>223</v>
      </c>
      <c r="AU819" s="195" t="s">
        <v>21</v>
      </c>
      <c r="AY819" s="19" t="s">
        <v>221</v>
      </c>
      <c r="BE819" s="196">
        <f>IF(N819="základní",J819,0)</f>
        <v>0</v>
      </c>
      <c r="BF819" s="196">
        <f>IF(N819="snížená",J819,0)</f>
        <v>0</v>
      </c>
      <c r="BG819" s="196">
        <f>IF(N819="zákl. přenesená",J819,0)</f>
        <v>0</v>
      </c>
      <c r="BH819" s="196">
        <f>IF(N819="sníž. přenesená",J819,0)</f>
        <v>0</v>
      </c>
      <c r="BI819" s="196">
        <f>IF(N819="nulová",J819,0)</f>
        <v>0</v>
      </c>
      <c r="BJ819" s="19" t="s">
        <v>89</v>
      </c>
      <c r="BK819" s="196">
        <f>ROUND(I819*H819,2)</f>
        <v>0</v>
      </c>
      <c r="BL819" s="19" t="s">
        <v>227</v>
      </c>
      <c r="BM819" s="195" t="s">
        <v>881</v>
      </c>
    </row>
    <row r="820" spans="1:65" s="2" customFormat="1" ht="19.5">
      <c r="A820" s="37"/>
      <c r="B820" s="38"/>
      <c r="C820" s="39"/>
      <c r="D820" s="199" t="s">
        <v>288</v>
      </c>
      <c r="E820" s="39"/>
      <c r="F820" s="241" t="s">
        <v>868</v>
      </c>
      <c r="G820" s="39"/>
      <c r="H820" s="39"/>
      <c r="I820" s="242"/>
      <c r="J820" s="39"/>
      <c r="K820" s="39"/>
      <c r="L820" s="42"/>
      <c r="M820" s="243"/>
      <c r="N820" s="244"/>
      <c r="O820" s="67"/>
      <c r="P820" s="67"/>
      <c r="Q820" s="67"/>
      <c r="R820" s="67"/>
      <c r="S820" s="67"/>
      <c r="T820" s="68"/>
      <c r="U820" s="37"/>
      <c r="V820" s="37"/>
      <c r="W820" s="37"/>
      <c r="X820" s="37"/>
      <c r="Y820" s="37"/>
      <c r="Z820" s="37"/>
      <c r="AA820" s="37"/>
      <c r="AB820" s="37"/>
      <c r="AC820" s="37"/>
      <c r="AD820" s="37"/>
      <c r="AE820" s="37"/>
      <c r="AT820" s="19" t="s">
        <v>288</v>
      </c>
      <c r="AU820" s="19" t="s">
        <v>21</v>
      </c>
    </row>
    <row r="821" spans="1:65" s="13" customFormat="1">
      <c r="B821" s="197"/>
      <c r="C821" s="198"/>
      <c r="D821" s="199" t="s">
        <v>229</v>
      </c>
      <c r="E821" s="200" t="s">
        <v>44</v>
      </c>
      <c r="F821" s="201" t="s">
        <v>882</v>
      </c>
      <c r="G821" s="198"/>
      <c r="H821" s="200" t="s">
        <v>44</v>
      </c>
      <c r="I821" s="202"/>
      <c r="J821" s="198"/>
      <c r="K821" s="198"/>
      <c r="L821" s="203"/>
      <c r="M821" s="204"/>
      <c r="N821" s="205"/>
      <c r="O821" s="205"/>
      <c r="P821" s="205"/>
      <c r="Q821" s="205"/>
      <c r="R821" s="205"/>
      <c r="S821" s="205"/>
      <c r="T821" s="206"/>
      <c r="AT821" s="207" t="s">
        <v>229</v>
      </c>
      <c r="AU821" s="207" t="s">
        <v>21</v>
      </c>
      <c r="AV821" s="13" t="s">
        <v>89</v>
      </c>
      <c r="AW821" s="13" t="s">
        <v>42</v>
      </c>
      <c r="AX821" s="13" t="s">
        <v>82</v>
      </c>
      <c r="AY821" s="207" t="s">
        <v>221</v>
      </c>
    </row>
    <row r="822" spans="1:65" s="14" customFormat="1">
      <c r="B822" s="208"/>
      <c r="C822" s="209"/>
      <c r="D822" s="199" t="s">
        <v>229</v>
      </c>
      <c r="E822" s="210" t="s">
        <v>44</v>
      </c>
      <c r="F822" s="211" t="s">
        <v>883</v>
      </c>
      <c r="G822" s="209"/>
      <c r="H822" s="212">
        <v>930.97199999999998</v>
      </c>
      <c r="I822" s="213"/>
      <c r="J822" s="209"/>
      <c r="K822" s="209"/>
      <c r="L822" s="214"/>
      <c r="M822" s="215"/>
      <c r="N822" s="216"/>
      <c r="O822" s="216"/>
      <c r="P822" s="216"/>
      <c r="Q822" s="216"/>
      <c r="R822" s="216"/>
      <c r="S822" s="216"/>
      <c r="T822" s="217"/>
      <c r="AT822" s="218" t="s">
        <v>229</v>
      </c>
      <c r="AU822" s="218" t="s">
        <v>21</v>
      </c>
      <c r="AV822" s="14" t="s">
        <v>21</v>
      </c>
      <c r="AW822" s="14" t="s">
        <v>42</v>
      </c>
      <c r="AX822" s="14" t="s">
        <v>89</v>
      </c>
      <c r="AY822" s="218" t="s">
        <v>221</v>
      </c>
    </row>
    <row r="823" spans="1:65" s="14" customFormat="1">
      <c r="B823" s="208"/>
      <c r="C823" s="209"/>
      <c r="D823" s="199" t="s">
        <v>229</v>
      </c>
      <c r="E823" s="209"/>
      <c r="F823" s="211" t="s">
        <v>884</v>
      </c>
      <c r="G823" s="209"/>
      <c r="H823" s="212">
        <v>17688.468000000001</v>
      </c>
      <c r="I823" s="213"/>
      <c r="J823" s="209"/>
      <c r="K823" s="209"/>
      <c r="L823" s="214"/>
      <c r="M823" s="215"/>
      <c r="N823" s="216"/>
      <c r="O823" s="216"/>
      <c r="P823" s="216"/>
      <c r="Q823" s="216"/>
      <c r="R823" s="216"/>
      <c r="S823" s="216"/>
      <c r="T823" s="217"/>
      <c r="AT823" s="218" t="s">
        <v>229</v>
      </c>
      <c r="AU823" s="218" t="s">
        <v>21</v>
      </c>
      <c r="AV823" s="14" t="s">
        <v>21</v>
      </c>
      <c r="AW823" s="14" t="s">
        <v>4</v>
      </c>
      <c r="AX823" s="14" t="s">
        <v>89</v>
      </c>
      <c r="AY823" s="218" t="s">
        <v>221</v>
      </c>
    </row>
    <row r="824" spans="1:65" s="2" customFormat="1" ht="24.2" customHeight="1">
      <c r="A824" s="37"/>
      <c r="B824" s="38"/>
      <c r="C824" s="184" t="s">
        <v>885</v>
      </c>
      <c r="D824" s="184" t="s">
        <v>223</v>
      </c>
      <c r="E824" s="185" t="s">
        <v>886</v>
      </c>
      <c r="F824" s="186" t="s">
        <v>887</v>
      </c>
      <c r="G824" s="187" t="s">
        <v>407</v>
      </c>
      <c r="H824" s="188">
        <v>32.380000000000003</v>
      </c>
      <c r="I824" s="189"/>
      <c r="J824" s="190">
        <f>ROUND(I824*H824,2)</f>
        <v>0</v>
      </c>
      <c r="K824" s="186" t="s">
        <v>226</v>
      </c>
      <c r="L824" s="42"/>
      <c r="M824" s="191" t="s">
        <v>44</v>
      </c>
      <c r="N824" s="192" t="s">
        <v>53</v>
      </c>
      <c r="O824" s="67"/>
      <c r="P824" s="193">
        <f>O824*H824</f>
        <v>0</v>
      </c>
      <c r="Q824" s="193">
        <v>0</v>
      </c>
      <c r="R824" s="193">
        <f>Q824*H824</f>
        <v>0</v>
      </c>
      <c r="S824" s="193">
        <v>0</v>
      </c>
      <c r="T824" s="194">
        <f>S824*H824</f>
        <v>0</v>
      </c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R824" s="195" t="s">
        <v>227</v>
      </c>
      <c r="AT824" s="195" t="s">
        <v>223</v>
      </c>
      <c r="AU824" s="195" t="s">
        <v>21</v>
      </c>
      <c r="AY824" s="19" t="s">
        <v>221</v>
      </c>
      <c r="BE824" s="196">
        <f>IF(N824="základní",J824,0)</f>
        <v>0</v>
      </c>
      <c r="BF824" s="196">
        <f>IF(N824="snížená",J824,0)</f>
        <v>0</v>
      </c>
      <c r="BG824" s="196">
        <f>IF(N824="zákl. přenesená",J824,0)</f>
        <v>0</v>
      </c>
      <c r="BH824" s="196">
        <f>IF(N824="sníž. přenesená",J824,0)</f>
        <v>0</v>
      </c>
      <c r="BI824" s="196">
        <f>IF(N824="nulová",J824,0)</f>
        <v>0</v>
      </c>
      <c r="BJ824" s="19" t="s">
        <v>89</v>
      </c>
      <c r="BK824" s="196">
        <f>ROUND(I824*H824,2)</f>
        <v>0</v>
      </c>
      <c r="BL824" s="19" t="s">
        <v>227</v>
      </c>
      <c r="BM824" s="195" t="s">
        <v>888</v>
      </c>
    </row>
    <row r="825" spans="1:65" s="2" customFormat="1" ht="19.5">
      <c r="A825" s="37"/>
      <c r="B825" s="38"/>
      <c r="C825" s="39"/>
      <c r="D825" s="199" t="s">
        <v>288</v>
      </c>
      <c r="E825" s="39"/>
      <c r="F825" s="241" t="s">
        <v>289</v>
      </c>
      <c r="G825" s="39"/>
      <c r="H825" s="39"/>
      <c r="I825" s="242"/>
      <c r="J825" s="39"/>
      <c r="K825" s="39"/>
      <c r="L825" s="42"/>
      <c r="M825" s="243"/>
      <c r="N825" s="244"/>
      <c r="O825" s="67"/>
      <c r="P825" s="67"/>
      <c r="Q825" s="67"/>
      <c r="R825" s="67"/>
      <c r="S825" s="67"/>
      <c r="T825" s="68"/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T825" s="19" t="s">
        <v>288</v>
      </c>
      <c r="AU825" s="19" t="s">
        <v>21</v>
      </c>
    </row>
    <row r="826" spans="1:65" s="14" customFormat="1">
      <c r="B826" s="208"/>
      <c r="C826" s="209"/>
      <c r="D826" s="199" t="s">
        <v>229</v>
      </c>
      <c r="E826" s="210" t="s">
        <v>44</v>
      </c>
      <c r="F826" s="211" t="s">
        <v>889</v>
      </c>
      <c r="G826" s="209"/>
      <c r="H826" s="212">
        <v>8.5999999999999993E-2</v>
      </c>
      <c r="I826" s="213"/>
      <c r="J826" s="209"/>
      <c r="K826" s="209"/>
      <c r="L826" s="214"/>
      <c r="M826" s="215"/>
      <c r="N826" s="216"/>
      <c r="O826" s="216"/>
      <c r="P826" s="216"/>
      <c r="Q826" s="216"/>
      <c r="R826" s="216"/>
      <c r="S826" s="216"/>
      <c r="T826" s="217"/>
      <c r="AT826" s="218" t="s">
        <v>229</v>
      </c>
      <c r="AU826" s="218" t="s">
        <v>21</v>
      </c>
      <c r="AV826" s="14" t="s">
        <v>21</v>
      </c>
      <c r="AW826" s="14" t="s">
        <v>42</v>
      </c>
      <c r="AX826" s="14" t="s">
        <v>82</v>
      </c>
      <c r="AY826" s="218" t="s">
        <v>221</v>
      </c>
    </row>
    <row r="827" spans="1:65" s="14" customFormat="1">
      <c r="B827" s="208"/>
      <c r="C827" s="209"/>
      <c r="D827" s="199" t="s">
        <v>229</v>
      </c>
      <c r="E827" s="210" t="s">
        <v>44</v>
      </c>
      <c r="F827" s="211" t="s">
        <v>890</v>
      </c>
      <c r="G827" s="209"/>
      <c r="H827" s="212">
        <v>25.533000000000001</v>
      </c>
      <c r="I827" s="213"/>
      <c r="J827" s="209"/>
      <c r="K827" s="209"/>
      <c r="L827" s="214"/>
      <c r="M827" s="215"/>
      <c r="N827" s="216"/>
      <c r="O827" s="216"/>
      <c r="P827" s="216"/>
      <c r="Q827" s="216"/>
      <c r="R827" s="216"/>
      <c r="S827" s="216"/>
      <c r="T827" s="217"/>
      <c r="AT827" s="218" t="s">
        <v>229</v>
      </c>
      <c r="AU827" s="218" t="s">
        <v>21</v>
      </c>
      <c r="AV827" s="14" t="s">
        <v>21</v>
      </c>
      <c r="AW827" s="14" t="s">
        <v>42</v>
      </c>
      <c r="AX827" s="14" t="s">
        <v>82</v>
      </c>
      <c r="AY827" s="218" t="s">
        <v>221</v>
      </c>
    </row>
    <row r="828" spans="1:65" s="14" customFormat="1">
      <c r="B828" s="208"/>
      <c r="C828" s="209"/>
      <c r="D828" s="199" t="s">
        <v>229</v>
      </c>
      <c r="E828" s="210" t="s">
        <v>44</v>
      </c>
      <c r="F828" s="211" t="s">
        <v>891</v>
      </c>
      <c r="G828" s="209"/>
      <c r="H828" s="212">
        <v>0.96799999999999997</v>
      </c>
      <c r="I828" s="213"/>
      <c r="J828" s="209"/>
      <c r="K828" s="209"/>
      <c r="L828" s="214"/>
      <c r="M828" s="215"/>
      <c r="N828" s="216"/>
      <c r="O828" s="216"/>
      <c r="P828" s="216"/>
      <c r="Q828" s="216"/>
      <c r="R828" s="216"/>
      <c r="S828" s="216"/>
      <c r="T828" s="217"/>
      <c r="AT828" s="218" t="s">
        <v>229</v>
      </c>
      <c r="AU828" s="218" t="s">
        <v>21</v>
      </c>
      <c r="AV828" s="14" t="s">
        <v>21</v>
      </c>
      <c r="AW828" s="14" t="s">
        <v>42</v>
      </c>
      <c r="AX828" s="14" t="s">
        <v>82</v>
      </c>
      <c r="AY828" s="218" t="s">
        <v>221</v>
      </c>
    </row>
    <row r="829" spans="1:65" s="14" customFormat="1">
      <c r="B829" s="208"/>
      <c r="C829" s="209"/>
      <c r="D829" s="199" t="s">
        <v>229</v>
      </c>
      <c r="E829" s="210" t="s">
        <v>44</v>
      </c>
      <c r="F829" s="211" t="s">
        <v>892</v>
      </c>
      <c r="G829" s="209"/>
      <c r="H829" s="212">
        <v>5.7930000000000001</v>
      </c>
      <c r="I829" s="213"/>
      <c r="J829" s="209"/>
      <c r="K829" s="209"/>
      <c r="L829" s="214"/>
      <c r="M829" s="215"/>
      <c r="N829" s="216"/>
      <c r="O829" s="216"/>
      <c r="P829" s="216"/>
      <c r="Q829" s="216"/>
      <c r="R829" s="216"/>
      <c r="S829" s="216"/>
      <c r="T829" s="217"/>
      <c r="AT829" s="218" t="s">
        <v>229</v>
      </c>
      <c r="AU829" s="218" t="s">
        <v>21</v>
      </c>
      <c r="AV829" s="14" t="s">
        <v>21</v>
      </c>
      <c r="AW829" s="14" t="s">
        <v>42</v>
      </c>
      <c r="AX829" s="14" t="s">
        <v>82</v>
      </c>
      <c r="AY829" s="218" t="s">
        <v>221</v>
      </c>
    </row>
    <row r="830" spans="1:65" s="15" customFormat="1">
      <c r="B830" s="219"/>
      <c r="C830" s="220"/>
      <c r="D830" s="199" t="s">
        <v>229</v>
      </c>
      <c r="E830" s="221" t="s">
        <v>44</v>
      </c>
      <c r="F830" s="222" t="s">
        <v>232</v>
      </c>
      <c r="G830" s="220"/>
      <c r="H830" s="223">
        <v>32.380000000000003</v>
      </c>
      <c r="I830" s="224"/>
      <c r="J830" s="220"/>
      <c r="K830" s="220"/>
      <c r="L830" s="225"/>
      <c r="M830" s="226"/>
      <c r="N830" s="227"/>
      <c r="O830" s="227"/>
      <c r="P830" s="227"/>
      <c r="Q830" s="227"/>
      <c r="R830" s="227"/>
      <c r="S830" s="227"/>
      <c r="T830" s="228"/>
      <c r="AT830" s="229" t="s">
        <v>229</v>
      </c>
      <c r="AU830" s="229" t="s">
        <v>21</v>
      </c>
      <c r="AV830" s="15" t="s">
        <v>227</v>
      </c>
      <c r="AW830" s="15" t="s">
        <v>42</v>
      </c>
      <c r="AX830" s="15" t="s">
        <v>89</v>
      </c>
      <c r="AY830" s="229" t="s">
        <v>221</v>
      </c>
    </row>
    <row r="831" spans="1:65" s="2" customFormat="1" ht="24.2" customHeight="1">
      <c r="A831" s="37"/>
      <c r="B831" s="38"/>
      <c r="C831" s="184" t="s">
        <v>893</v>
      </c>
      <c r="D831" s="184" t="s">
        <v>223</v>
      </c>
      <c r="E831" s="185" t="s">
        <v>894</v>
      </c>
      <c r="F831" s="186" t="s">
        <v>895</v>
      </c>
      <c r="G831" s="187" t="s">
        <v>407</v>
      </c>
      <c r="H831" s="188">
        <v>129.52000000000001</v>
      </c>
      <c r="I831" s="189"/>
      <c r="J831" s="190">
        <f>ROUND(I831*H831,2)</f>
        <v>0</v>
      </c>
      <c r="K831" s="186" t="s">
        <v>226</v>
      </c>
      <c r="L831" s="42"/>
      <c r="M831" s="191" t="s">
        <v>44</v>
      </c>
      <c r="N831" s="192" t="s">
        <v>53</v>
      </c>
      <c r="O831" s="67"/>
      <c r="P831" s="193">
        <f>O831*H831</f>
        <v>0</v>
      </c>
      <c r="Q831" s="193">
        <v>0</v>
      </c>
      <c r="R831" s="193">
        <f>Q831*H831</f>
        <v>0</v>
      </c>
      <c r="S831" s="193">
        <v>0</v>
      </c>
      <c r="T831" s="194">
        <f>S831*H831</f>
        <v>0</v>
      </c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R831" s="195" t="s">
        <v>227</v>
      </c>
      <c r="AT831" s="195" t="s">
        <v>223</v>
      </c>
      <c r="AU831" s="195" t="s">
        <v>21</v>
      </c>
      <c r="AY831" s="19" t="s">
        <v>221</v>
      </c>
      <c r="BE831" s="196">
        <f>IF(N831="základní",J831,0)</f>
        <v>0</v>
      </c>
      <c r="BF831" s="196">
        <f>IF(N831="snížená",J831,0)</f>
        <v>0</v>
      </c>
      <c r="BG831" s="196">
        <f>IF(N831="zákl. přenesená",J831,0)</f>
        <v>0</v>
      </c>
      <c r="BH831" s="196">
        <f>IF(N831="sníž. přenesená",J831,0)</f>
        <v>0</v>
      </c>
      <c r="BI831" s="196">
        <f>IF(N831="nulová",J831,0)</f>
        <v>0</v>
      </c>
      <c r="BJ831" s="19" t="s">
        <v>89</v>
      </c>
      <c r="BK831" s="196">
        <f>ROUND(I831*H831,2)</f>
        <v>0</v>
      </c>
      <c r="BL831" s="19" t="s">
        <v>227</v>
      </c>
      <c r="BM831" s="195" t="s">
        <v>896</v>
      </c>
    </row>
    <row r="832" spans="1:65" s="2" customFormat="1" ht="29.25">
      <c r="A832" s="37"/>
      <c r="B832" s="38"/>
      <c r="C832" s="39"/>
      <c r="D832" s="199" t="s">
        <v>288</v>
      </c>
      <c r="E832" s="39"/>
      <c r="F832" s="241" t="s">
        <v>897</v>
      </c>
      <c r="G832" s="39"/>
      <c r="H832" s="39"/>
      <c r="I832" s="242"/>
      <c r="J832" s="39"/>
      <c r="K832" s="39"/>
      <c r="L832" s="42"/>
      <c r="M832" s="243"/>
      <c r="N832" s="244"/>
      <c r="O832" s="67"/>
      <c r="P832" s="67"/>
      <c r="Q832" s="67"/>
      <c r="R832" s="67"/>
      <c r="S832" s="67"/>
      <c r="T832" s="68"/>
      <c r="U832" s="37"/>
      <c r="V832" s="37"/>
      <c r="W832" s="37"/>
      <c r="X832" s="37"/>
      <c r="Y832" s="37"/>
      <c r="Z832" s="37"/>
      <c r="AA832" s="37"/>
      <c r="AB832" s="37"/>
      <c r="AC832" s="37"/>
      <c r="AD832" s="37"/>
      <c r="AE832" s="37"/>
      <c r="AT832" s="19" t="s">
        <v>288</v>
      </c>
      <c r="AU832" s="19" t="s">
        <v>21</v>
      </c>
    </row>
    <row r="833" spans="1:65" s="13" customFormat="1">
      <c r="B833" s="197"/>
      <c r="C833" s="198"/>
      <c r="D833" s="199" t="s">
        <v>229</v>
      </c>
      <c r="E833" s="200" t="s">
        <v>44</v>
      </c>
      <c r="F833" s="201" t="s">
        <v>898</v>
      </c>
      <c r="G833" s="198"/>
      <c r="H833" s="200" t="s">
        <v>44</v>
      </c>
      <c r="I833" s="202"/>
      <c r="J833" s="198"/>
      <c r="K833" s="198"/>
      <c r="L833" s="203"/>
      <c r="M833" s="204"/>
      <c r="N833" s="205"/>
      <c r="O833" s="205"/>
      <c r="P833" s="205"/>
      <c r="Q833" s="205"/>
      <c r="R833" s="205"/>
      <c r="S833" s="205"/>
      <c r="T833" s="206"/>
      <c r="AT833" s="207" t="s">
        <v>229</v>
      </c>
      <c r="AU833" s="207" t="s">
        <v>21</v>
      </c>
      <c r="AV833" s="13" t="s">
        <v>89</v>
      </c>
      <c r="AW833" s="13" t="s">
        <v>42</v>
      </c>
      <c r="AX833" s="13" t="s">
        <v>82</v>
      </c>
      <c r="AY833" s="207" t="s">
        <v>221</v>
      </c>
    </row>
    <row r="834" spans="1:65" s="14" customFormat="1">
      <c r="B834" s="208"/>
      <c r="C834" s="209"/>
      <c r="D834" s="199" t="s">
        <v>229</v>
      </c>
      <c r="E834" s="210" t="s">
        <v>44</v>
      </c>
      <c r="F834" s="211" t="s">
        <v>899</v>
      </c>
      <c r="G834" s="209"/>
      <c r="H834" s="212">
        <v>32.380000000000003</v>
      </c>
      <c r="I834" s="213"/>
      <c r="J834" s="209"/>
      <c r="K834" s="209"/>
      <c r="L834" s="214"/>
      <c r="M834" s="215"/>
      <c r="N834" s="216"/>
      <c r="O834" s="216"/>
      <c r="P834" s="216"/>
      <c r="Q834" s="216"/>
      <c r="R834" s="216"/>
      <c r="S834" s="216"/>
      <c r="T834" s="217"/>
      <c r="AT834" s="218" t="s">
        <v>229</v>
      </c>
      <c r="AU834" s="218" t="s">
        <v>21</v>
      </c>
      <c r="AV834" s="14" t="s">
        <v>21</v>
      </c>
      <c r="AW834" s="14" t="s">
        <v>42</v>
      </c>
      <c r="AX834" s="14" t="s">
        <v>89</v>
      </c>
      <c r="AY834" s="218" t="s">
        <v>221</v>
      </c>
    </row>
    <row r="835" spans="1:65" s="14" customFormat="1">
      <c r="B835" s="208"/>
      <c r="C835" s="209"/>
      <c r="D835" s="199" t="s">
        <v>229</v>
      </c>
      <c r="E835" s="209"/>
      <c r="F835" s="211" t="s">
        <v>900</v>
      </c>
      <c r="G835" s="209"/>
      <c r="H835" s="212">
        <v>129.52000000000001</v>
      </c>
      <c r="I835" s="213"/>
      <c r="J835" s="209"/>
      <c r="K835" s="209"/>
      <c r="L835" s="214"/>
      <c r="M835" s="215"/>
      <c r="N835" s="216"/>
      <c r="O835" s="216"/>
      <c r="P835" s="216"/>
      <c r="Q835" s="216"/>
      <c r="R835" s="216"/>
      <c r="S835" s="216"/>
      <c r="T835" s="217"/>
      <c r="AT835" s="218" t="s">
        <v>229</v>
      </c>
      <c r="AU835" s="218" t="s">
        <v>21</v>
      </c>
      <c r="AV835" s="14" t="s">
        <v>21</v>
      </c>
      <c r="AW835" s="14" t="s">
        <v>4</v>
      </c>
      <c r="AX835" s="14" t="s">
        <v>89</v>
      </c>
      <c r="AY835" s="218" t="s">
        <v>221</v>
      </c>
    </row>
    <row r="836" spans="1:65" s="2" customFormat="1" ht="14.45" customHeight="1">
      <c r="A836" s="37"/>
      <c r="B836" s="38"/>
      <c r="C836" s="184" t="s">
        <v>901</v>
      </c>
      <c r="D836" s="184" t="s">
        <v>223</v>
      </c>
      <c r="E836" s="185" t="s">
        <v>902</v>
      </c>
      <c r="F836" s="186" t="s">
        <v>903</v>
      </c>
      <c r="G836" s="187" t="s">
        <v>407</v>
      </c>
      <c r="H836" s="188">
        <v>2302.489</v>
      </c>
      <c r="I836" s="189"/>
      <c r="J836" s="190">
        <f>ROUND(I836*H836,2)</f>
        <v>0</v>
      </c>
      <c r="K836" s="186" t="s">
        <v>226</v>
      </c>
      <c r="L836" s="42"/>
      <c r="M836" s="191" t="s">
        <v>44</v>
      </c>
      <c r="N836" s="192" t="s">
        <v>53</v>
      </c>
      <c r="O836" s="67"/>
      <c r="P836" s="193">
        <f>O836*H836</f>
        <v>0</v>
      </c>
      <c r="Q836" s="193">
        <v>0</v>
      </c>
      <c r="R836" s="193">
        <f>Q836*H836</f>
        <v>0</v>
      </c>
      <c r="S836" s="193">
        <v>0</v>
      </c>
      <c r="T836" s="194">
        <f>S836*H836</f>
        <v>0</v>
      </c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R836" s="195" t="s">
        <v>227</v>
      </c>
      <c r="AT836" s="195" t="s">
        <v>223</v>
      </c>
      <c r="AU836" s="195" t="s">
        <v>21</v>
      </c>
      <c r="AY836" s="19" t="s">
        <v>221</v>
      </c>
      <c r="BE836" s="196">
        <f>IF(N836="základní",J836,0)</f>
        <v>0</v>
      </c>
      <c r="BF836" s="196">
        <f>IF(N836="snížená",J836,0)</f>
        <v>0</v>
      </c>
      <c r="BG836" s="196">
        <f>IF(N836="zákl. přenesená",J836,0)</f>
        <v>0</v>
      </c>
      <c r="BH836" s="196">
        <f>IF(N836="sníž. přenesená",J836,0)</f>
        <v>0</v>
      </c>
      <c r="BI836" s="196">
        <f>IF(N836="nulová",J836,0)</f>
        <v>0</v>
      </c>
      <c r="BJ836" s="19" t="s">
        <v>89</v>
      </c>
      <c r="BK836" s="196">
        <f>ROUND(I836*H836,2)</f>
        <v>0</v>
      </c>
      <c r="BL836" s="19" t="s">
        <v>227</v>
      </c>
      <c r="BM836" s="195" t="s">
        <v>904</v>
      </c>
    </row>
    <row r="837" spans="1:65" s="14" customFormat="1">
      <c r="B837" s="208"/>
      <c r="C837" s="209"/>
      <c r="D837" s="199" t="s">
        <v>229</v>
      </c>
      <c r="E837" s="210" t="s">
        <v>44</v>
      </c>
      <c r="F837" s="211" t="s">
        <v>860</v>
      </c>
      <c r="G837" s="209"/>
      <c r="H837" s="212">
        <v>5.5979999999999999</v>
      </c>
      <c r="I837" s="213"/>
      <c r="J837" s="209"/>
      <c r="K837" s="209"/>
      <c r="L837" s="214"/>
      <c r="M837" s="215"/>
      <c r="N837" s="216"/>
      <c r="O837" s="216"/>
      <c r="P837" s="216"/>
      <c r="Q837" s="216"/>
      <c r="R837" s="216"/>
      <c r="S837" s="216"/>
      <c r="T837" s="217"/>
      <c r="AT837" s="218" t="s">
        <v>229</v>
      </c>
      <c r="AU837" s="218" t="s">
        <v>21</v>
      </c>
      <c r="AV837" s="14" t="s">
        <v>21</v>
      </c>
      <c r="AW837" s="14" t="s">
        <v>42</v>
      </c>
      <c r="AX837" s="14" t="s">
        <v>82</v>
      </c>
      <c r="AY837" s="218" t="s">
        <v>221</v>
      </c>
    </row>
    <row r="838" spans="1:65" s="14" customFormat="1">
      <c r="B838" s="208"/>
      <c r="C838" s="209"/>
      <c r="D838" s="199" t="s">
        <v>229</v>
      </c>
      <c r="E838" s="210" t="s">
        <v>44</v>
      </c>
      <c r="F838" s="211" t="s">
        <v>861</v>
      </c>
      <c r="G838" s="209"/>
      <c r="H838" s="212">
        <v>1217.0519999999999</v>
      </c>
      <c r="I838" s="213"/>
      <c r="J838" s="209"/>
      <c r="K838" s="209"/>
      <c r="L838" s="214"/>
      <c r="M838" s="215"/>
      <c r="N838" s="216"/>
      <c r="O838" s="216"/>
      <c r="P838" s="216"/>
      <c r="Q838" s="216"/>
      <c r="R838" s="216"/>
      <c r="S838" s="216"/>
      <c r="T838" s="217"/>
      <c r="AT838" s="218" t="s">
        <v>229</v>
      </c>
      <c r="AU838" s="218" t="s">
        <v>21</v>
      </c>
      <c r="AV838" s="14" t="s">
        <v>21</v>
      </c>
      <c r="AW838" s="14" t="s">
        <v>42</v>
      </c>
      <c r="AX838" s="14" t="s">
        <v>82</v>
      </c>
      <c r="AY838" s="218" t="s">
        <v>221</v>
      </c>
    </row>
    <row r="839" spans="1:65" s="14" customFormat="1">
      <c r="B839" s="208"/>
      <c r="C839" s="209"/>
      <c r="D839" s="199" t="s">
        <v>229</v>
      </c>
      <c r="E839" s="210" t="s">
        <v>44</v>
      </c>
      <c r="F839" s="211" t="s">
        <v>862</v>
      </c>
      <c r="G839" s="209"/>
      <c r="H839" s="212">
        <v>139.75299999999999</v>
      </c>
      <c r="I839" s="213"/>
      <c r="J839" s="209"/>
      <c r="K839" s="209"/>
      <c r="L839" s="214"/>
      <c r="M839" s="215"/>
      <c r="N839" s="216"/>
      <c r="O839" s="216"/>
      <c r="P839" s="216"/>
      <c r="Q839" s="216"/>
      <c r="R839" s="216"/>
      <c r="S839" s="216"/>
      <c r="T839" s="217"/>
      <c r="AT839" s="218" t="s">
        <v>229</v>
      </c>
      <c r="AU839" s="218" t="s">
        <v>21</v>
      </c>
      <c r="AV839" s="14" t="s">
        <v>21</v>
      </c>
      <c r="AW839" s="14" t="s">
        <v>42</v>
      </c>
      <c r="AX839" s="14" t="s">
        <v>82</v>
      </c>
      <c r="AY839" s="218" t="s">
        <v>221</v>
      </c>
    </row>
    <row r="840" spans="1:65" s="14" customFormat="1">
      <c r="B840" s="208"/>
      <c r="C840" s="209"/>
      <c r="D840" s="199" t="s">
        <v>229</v>
      </c>
      <c r="E840" s="210" t="s">
        <v>44</v>
      </c>
      <c r="F840" s="211" t="s">
        <v>863</v>
      </c>
      <c r="G840" s="209"/>
      <c r="H840" s="212">
        <v>9.1140000000000008</v>
      </c>
      <c r="I840" s="213"/>
      <c r="J840" s="209"/>
      <c r="K840" s="209"/>
      <c r="L840" s="214"/>
      <c r="M840" s="215"/>
      <c r="N840" s="216"/>
      <c r="O840" s="216"/>
      <c r="P840" s="216"/>
      <c r="Q840" s="216"/>
      <c r="R840" s="216"/>
      <c r="S840" s="216"/>
      <c r="T840" s="217"/>
      <c r="AT840" s="218" t="s">
        <v>229</v>
      </c>
      <c r="AU840" s="218" t="s">
        <v>21</v>
      </c>
      <c r="AV840" s="14" t="s">
        <v>21</v>
      </c>
      <c r="AW840" s="14" t="s">
        <v>42</v>
      </c>
      <c r="AX840" s="14" t="s">
        <v>82</v>
      </c>
      <c r="AY840" s="218" t="s">
        <v>221</v>
      </c>
    </row>
    <row r="841" spans="1:65" s="14" customFormat="1">
      <c r="B841" s="208"/>
      <c r="C841" s="209"/>
      <c r="D841" s="199" t="s">
        <v>229</v>
      </c>
      <c r="E841" s="210" t="s">
        <v>44</v>
      </c>
      <c r="F841" s="211" t="s">
        <v>876</v>
      </c>
      <c r="G841" s="209"/>
      <c r="H841" s="212">
        <v>20.981999999999999</v>
      </c>
      <c r="I841" s="213"/>
      <c r="J841" s="209"/>
      <c r="K841" s="209"/>
      <c r="L841" s="214"/>
      <c r="M841" s="215"/>
      <c r="N841" s="216"/>
      <c r="O841" s="216"/>
      <c r="P841" s="216"/>
      <c r="Q841" s="216"/>
      <c r="R841" s="216"/>
      <c r="S841" s="216"/>
      <c r="T841" s="217"/>
      <c r="AT841" s="218" t="s">
        <v>229</v>
      </c>
      <c r="AU841" s="218" t="s">
        <v>21</v>
      </c>
      <c r="AV841" s="14" t="s">
        <v>21</v>
      </c>
      <c r="AW841" s="14" t="s">
        <v>42</v>
      </c>
      <c r="AX841" s="14" t="s">
        <v>82</v>
      </c>
      <c r="AY841" s="218" t="s">
        <v>221</v>
      </c>
    </row>
    <row r="842" spans="1:65" s="14" customFormat="1">
      <c r="B842" s="208"/>
      <c r="C842" s="209"/>
      <c r="D842" s="199" t="s">
        <v>229</v>
      </c>
      <c r="E842" s="210" t="s">
        <v>44</v>
      </c>
      <c r="F842" s="211" t="s">
        <v>877</v>
      </c>
      <c r="G842" s="209"/>
      <c r="H842" s="212">
        <v>3.4289999999999998</v>
      </c>
      <c r="I842" s="213"/>
      <c r="J842" s="209"/>
      <c r="K842" s="209"/>
      <c r="L842" s="214"/>
      <c r="M842" s="215"/>
      <c r="N842" s="216"/>
      <c r="O842" s="216"/>
      <c r="P842" s="216"/>
      <c r="Q842" s="216"/>
      <c r="R842" s="216"/>
      <c r="S842" s="216"/>
      <c r="T842" s="217"/>
      <c r="AT842" s="218" t="s">
        <v>229</v>
      </c>
      <c r="AU842" s="218" t="s">
        <v>21</v>
      </c>
      <c r="AV842" s="14" t="s">
        <v>21</v>
      </c>
      <c r="AW842" s="14" t="s">
        <v>42</v>
      </c>
      <c r="AX842" s="14" t="s">
        <v>82</v>
      </c>
      <c r="AY842" s="218" t="s">
        <v>221</v>
      </c>
    </row>
    <row r="843" spans="1:65" s="14" customFormat="1">
      <c r="B843" s="208"/>
      <c r="C843" s="209"/>
      <c r="D843" s="199" t="s">
        <v>229</v>
      </c>
      <c r="E843" s="210" t="s">
        <v>44</v>
      </c>
      <c r="F843" s="211" t="s">
        <v>878</v>
      </c>
      <c r="G843" s="209"/>
      <c r="H843" s="212">
        <v>906.56100000000004</v>
      </c>
      <c r="I843" s="213"/>
      <c r="J843" s="209"/>
      <c r="K843" s="209"/>
      <c r="L843" s="214"/>
      <c r="M843" s="215"/>
      <c r="N843" s="216"/>
      <c r="O843" s="216"/>
      <c r="P843" s="216"/>
      <c r="Q843" s="216"/>
      <c r="R843" s="216"/>
      <c r="S843" s="216"/>
      <c r="T843" s="217"/>
      <c r="AT843" s="218" t="s">
        <v>229</v>
      </c>
      <c r="AU843" s="218" t="s">
        <v>21</v>
      </c>
      <c r="AV843" s="14" t="s">
        <v>21</v>
      </c>
      <c r="AW843" s="14" t="s">
        <v>42</v>
      </c>
      <c r="AX843" s="14" t="s">
        <v>82</v>
      </c>
      <c r="AY843" s="218" t="s">
        <v>221</v>
      </c>
    </row>
    <row r="844" spans="1:65" s="15" customFormat="1">
      <c r="B844" s="219"/>
      <c r="C844" s="220"/>
      <c r="D844" s="199" t="s">
        <v>229</v>
      </c>
      <c r="E844" s="221" t="s">
        <v>44</v>
      </c>
      <c r="F844" s="222" t="s">
        <v>232</v>
      </c>
      <c r="G844" s="220"/>
      <c r="H844" s="223">
        <v>2302.489</v>
      </c>
      <c r="I844" s="224"/>
      <c r="J844" s="220"/>
      <c r="K844" s="220"/>
      <c r="L844" s="225"/>
      <c r="M844" s="226"/>
      <c r="N844" s="227"/>
      <c r="O844" s="227"/>
      <c r="P844" s="227"/>
      <c r="Q844" s="227"/>
      <c r="R844" s="227"/>
      <c r="S844" s="227"/>
      <c r="T844" s="228"/>
      <c r="AT844" s="229" t="s">
        <v>229</v>
      </c>
      <c r="AU844" s="229" t="s">
        <v>21</v>
      </c>
      <c r="AV844" s="15" t="s">
        <v>227</v>
      </c>
      <c r="AW844" s="15" t="s">
        <v>42</v>
      </c>
      <c r="AX844" s="15" t="s">
        <v>89</v>
      </c>
      <c r="AY844" s="229" t="s">
        <v>221</v>
      </c>
    </row>
    <row r="845" spans="1:65" s="2" customFormat="1" ht="14.45" customHeight="1">
      <c r="A845" s="37"/>
      <c r="B845" s="38"/>
      <c r="C845" s="184" t="s">
        <v>905</v>
      </c>
      <c r="D845" s="184" t="s">
        <v>223</v>
      </c>
      <c r="E845" s="185" t="s">
        <v>906</v>
      </c>
      <c r="F845" s="186" t="s">
        <v>907</v>
      </c>
      <c r="G845" s="187" t="s">
        <v>407</v>
      </c>
      <c r="H845" s="188">
        <v>32.380000000000003</v>
      </c>
      <c r="I845" s="189"/>
      <c r="J845" s="190">
        <f>ROUND(I845*H845,2)</f>
        <v>0</v>
      </c>
      <c r="K845" s="186" t="s">
        <v>226</v>
      </c>
      <c r="L845" s="42"/>
      <c r="M845" s="191" t="s">
        <v>44</v>
      </c>
      <c r="N845" s="192" t="s">
        <v>53</v>
      </c>
      <c r="O845" s="67"/>
      <c r="P845" s="193">
        <f>O845*H845</f>
        <v>0</v>
      </c>
      <c r="Q845" s="193">
        <v>0</v>
      </c>
      <c r="R845" s="193">
        <f>Q845*H845</f>
        <v>0</v>
      </c>
      <c r="S845" s="193">
        <v>0</v>
      </c>
      <c r="T845" s="194">
        <f>S845*H845</f>
        <v>0</v>
      </c>
      <c r="U845" s="37"/>
      <c r="V845" s="37"/>
      <c r="W845" s="37"/>
      <c r="X845" s="37"/>
      <c r="Y845" s="37"/>
      <c r="Z845" s="37"/>
      <c r="AA845" s="37"/>
      <c r="AB845" s="37"/>
      <c r="AC845" s="37"/>
      <c r="AD845" s="37"/>
      <c r="AE845" s="37"/>
      <c r="AR845" s="195" t="s">
        <v>227</v>
      </c>
      <c r="AT845" s="195" t="s">
        <v>223</v>
      </c>
      <c r="AU845" s="195" t="s">
        <v>21</v>
      </c>
      <c r="AY845" s="19" t="s">
        <v>221</v>
      </c>
      <c r="BE845" s="196">
        <f>IF(N845="základní",J845,0)</f>
        <v>0</v>
      </c>
      <c r="BF845" s="196">
        <f>IF(N845="snížená",J845,0)</f>
        <v>0</v>
      </c>
      <c r="BG845" s="196">
        <f>IF(N845="zákl. přenesená",J845,0)</f>
        <v>0</v>
      </c>
      <c r="BH845" s="196">
        <f>IF(N845="sníž. přenesená",J845,0)</f>
        <v>0</v>
      </c>
      <c r="BI845" s="196">
        <f>IF(N845="nulová",J845,0)</f>
        <v>0</v>
      </c>
      <c r="BJ845" s="19" t="s">
        <v>89</v>
      </c>
      <c r="BK845" s="196">
        <f>ROUND(I845*H845,2)</f>
        <v>0</v>
      </c>
      <c r="BL845" s="19" t="s">
        <v>227</v>
      </c>
      <c r="BM845" s="195" t="s">
        <v>908</v>
      </c>
    </row>
    <row r="846" spans="1:65" s="2" customFormat="1" ht="19.5">
      <c r="A846" s="37"/>
      <c r="B846" s="38"/>
      <c r="C846" s="39"/>
      <c r="D846" s="199" t="s">
        <v>288</v>
      </c>
      <c r="E846" s="39"/>
      <c r="F846" s="241" t="s">
        <v>289</v>
      </c>
      <c r="G846" s="39"/>
      <c r="H846" s="39"/>
      <c r="I846" s="242"/>
      <c r="J846" s="39"/>
      <c r="K846" s="39"/>
      <c r="L846" s="42"/>
      <c r="M846" s="243"/>
      <c r="N846" s="244"/>
      <c r="O846" s="67"/>
      <c r="P846" s="67"/>
      <c r="Q846" s="67"/>
      <c r="R846" s="67"/>
      <c r="S846" s="67"/>
      <c r="T846" s="68"/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T846" s="19" t="s">
        <v>288</v>
      </c>
      <c r="AU846" s="19" t="s">
        <v>21</v>
      </c>
    </row>
    <row r="847" spans="1:65" s="14" customFormat="1">
      <c r="B847" s="208"/>
      <c r="C847" s="209"/>
      <c r="D847" s="199" t="s">
        <v>229</v>
      </c>
      <c r="E847" s="210" t="s">
        <v>44</v>
      </c>
      <c r="F847" s="211" t="s">
        <v>889</v>
      </c>
      <c r="G847" s="209"/>
      <c r="H847" s="212">
        <v>8.5999999999999993E-2</v>
      </c>
      <c r="I847" s="213"/>
      <c r="J847" s="209"/>
      <c r="K847" s="209"/>
      <c r="L847" s="214"/>
      <c r="M847" s="215"/>
      <c r="N847" s="216"/>
      <c r="O847" s="216"/>
      <c r="P847" s="216"/>
      <c r="Q847" s="216"/>
      <c r="R847" s="216"/>
      <c r="S847" s="216"/>
      <c r="T847" s="217"/>
      <c r="AT847" s="218" t="s">
        <v>229</v>
      </c>
      <c r="AU847" s="218" t="s">
        <v>21</v>
      </c>
      <c r="AV847" s="14" t="s">
        <v>21</v>
      </c>
      <c r="AW847" s="14" t="s">
        <v>42</v>
      </c>
      <c r="AX847" s="14" t="s">
        <v>82</v>
      </c>
      <c r="AY847" s="218" t="s">
        <v>221</v>
      </c>
    </row>
    <row r="848" spans="1:65" s="14" customFormat="1">
      <c r="B848" s="208"/>
      <c r="C848" s="209"/>
      <c r="D848" s="199" t="s">
        <v>229</v>
      </c>
      <c r="E848" s="210" t="s">
        <v>44</v>
      </c>
      <c r="F848" s="211" t="s">
        <v>890</v>
      </c>
      <c r="G848" s="209"/>
      <c r="H848" s="212">
        <v>25.533000000000001</v>
      </c>
      <c r="I848" s="213"/>
      <c r="J848" s="209"/>
      <c r="K848" s="209"/>
      <c r="L848" s="214"/>
      <c r="M848" s="215"/>
      <c r="N848" s="216"/>
      <c r="O848" s="216"/>
      <c r="P848" s="216"/>
      <c r="Q848" s="216"/>
      <c r="R848" s="216"/>
      <c r="S848" s="216"/>
      <c r="T848" s="217"/>
      <c r="AT848" s="218" t="s">
        <v>229</v>
      </c>
      <c r="AU848" s="218" t="s">
        <v>21</v>
      </c>
      <c r="AV848" s="14" t="s">
        <v>21</v>
      </c>
      <c r="AW848" s="14" t="s">
        <v>42</v>
      </c>
      <c r="AX848" s="14" t="s">
        <v>82</v>
      </c>
      <c r="AY848" s="218" t="s">
        <v>221</v>
      </c>
    </row>
    <row r="849" spans="1:65" s="14" customFormat="1">
      <c r="B849" s="208"/>
      <c r="C849" s="209"/>
      <c r="D849" s="199" t="s">
        <v>229</v>
      </c>
      <c r="E849" s="210" t="s">
        <v>44</v>
      </c>
      <c r="F849" s="211" t="s">
        <v>891</v>
      </c>
      <c r="G849" s="209"/>
      <c r="H849" s="212">
        <v>0.96799999999999997</v>
      </c>
      <c r="I849" s="213"/>
      <c r="J849" s="209"/>
      <c r="K849" s="209"/>
      <c r="L849" s="214"/>
      <c r="M849" s="215"/>
      <c r="N849" s="216"/>
      <c r="O849" s="216"/>
      <c r="P849" s="216"/>
      <c r="Q849" s="216"/>
      <c r="R849" s="216"/>
      <c r="S849" s="216"/>
      <c r="T849" s="217"/>
      <c r="AT849" s="218" t="s">
        <v>229</v>
      </c>
      <c r="AU849" s="218" t="s">
        <v>21</v>
      </c>
      <c r="AV849" s="14" t="s">
        <v>21</v>
      </c>
      <c r="AW849" s="14" t="s">
        <v>42</v>
      </c>
      <c r="AX849" s="14" t="s">
        <v>82</v>
      </c>
      <c r="AY849" s="218" t="s">
        <v>221</v>
      </c>
    </row>
    <row r="850" spans="1:65" s="14" customFormat="1">
      <c r="B850" s="208"/>
      <c r="C850" s="209"/>
      <c r="D850" s="199" t="s">
        <v>229</v>
      </c>
      <c r="E850" s="210" t="s">
        <v>44</v>
      </c>
      <c r="F850" s="211" t="s">
        <v>892</v>
      </c>
      <c r="G850" s="209"/>
      <c r="H850" s="212">
        <v>5.7930000000000001</v>
      </c>
      <c r="I850" s="213"/>
      <c r="J850" s="209"/>
      <c r="K850" s="209"/>
      <c r="L850" s="214"/>
      <c r="M850" s="215"/>
      <c r="N850" s="216"/>
      <c r="O850" s="216"/>
      <c r="P850" s="216"/>
      <c r="Q850" s="216"/>
      <c r="R850" s="216"/>
      <c r="S850" s="216"/>
      <c r="T850" s="217"/>
      <c r="AT850" s="218" t="s">
        <v>229</v>
      </c>
      <c r="AU850" s="218" t="s">
        <v>21</v>
      </c>
      <c r="AV850" s="14" t="s">
        <v>21</v>
      </c>
      <c r="AW850" s="14" t="s">
        <v>42</v>
      </c>
      <c r="AX850" s="14" t="s">
        <v>82</v>
      </c>
      <c r="AY850" s="218" t="s">
        <v>221</v>
      </c>
    </row>
    <row r="851" spans="1:65" s="15" customFormat="1">
      <c r="B851" s="219"/>
      <c r="C851" s="220"/>
      <c r="D851" s="199" t="s">
        <v>229</v>
      </c>
      <c r="E851" s="221" t="s">
        <v>44</v>
      </c>
      <c r="F851" s="222" t="s">
        <v>232</v>
      </c>
      <c r="G851" s="220"/>
      <c r="H851" s="223">
        <v>32.380000000000003</v>
      </c>
      <c r="I851" s="224"/>
      <c r="J851" s="220"/>
      <c r="K851" s="220"/>
      <c r="L851" s="225"/>
      <c r="M851" s="226"/>
      <c r="N851" s="227"/>
      <c r="O851" s="227"/>
      <c r="P851" s="227"/>
      <c r="Q851" s="227"/>
      <c r="R851" s="227"/>
      <c r="S851" s="227"/>
      <c r="T851" s="228"/>
      <c r="AT851" s="229" t="s">
        <v>229</v>
      </c>
      <c r="AU851" s="229" t="s">
        <v>21</v>
      </c>
      <c r="AV851" s="15" t="s">
        <v>227</v>
      </c>
      <c r="AW851" s="15" t="s">
        <v>42</v>
      </c>
      <c r="AX851" s="15" t="s">
        <v>89</v>
      </c>
      <c r="AY851" s="229" t="s">
        <v>221</v>
      </c>
    </row>
    <row r="852" spans="1:65" s="2" customFormat="1" ht="24.2" customHeight="1">
      <c r="A852" s="37"/>
      <c r="B852" s="38"/>
      <c r="C852" s="184" t="s">
        <v>909</v>
      </c>
      <c r="D852" s="184" t="s">
        <v>223</v>
      </c>
      <c r="E852" s="185" t="s">
        <v>910</v>
      </c>
      <c r="F852" s="186" t="s">
        <v>911</v>
      </c>
      <c r="G852" s="187" t="s">
        <v>407</v>
      </c>
      <c r="H852" s="188">
        <v>24.411000000000001</v>
      </c>
      <c r="I852" s="189"/>
      <c r="J852" s="190">
        <f>ROUND(I852*H852,2)</f>
        <v>0</v>
      </c>
      <c r="K852" s="186" t="s">
        <v>226</v>
      </c>
      <c r="L852" s="42"/>
      <c r="M852" s="191" t="s">
        <v>44</v>
      </c>
      <c r="N852" s="192" t="s">
        <v>53</v>
      </c>
      <c r="O852" s="67"/>
      <c r="P852" s="193">
        <f>O852*H852</f>
        <v>0</v>
      </c>
      <c r="Q852" s="193">
        <v>0</v>
      </c>
      <c r="R852" s="193">
        <f>Q852*H852</f>
        <v>0</v>
      </c>
      <c r="S852" s="193">
        <v>0</v>
      </c>
      <c r="T852" s="194">
        <f>S852*H852</f>
        <v>0</v>
      </c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R852" s="195" t="s">
        <v>227</v>
      </c>
      <c r="AT852" s="195" t="s">
        <v>223</v>
      </c>
      <c r="AU852" s="195" t="s">
        <v>21</v>
      </c>
      <c r="AY852" s="19" t="s">
        <v>221</v>
      </c>
      <c r="BE852" s="196">
        <f>IF(N852="základní",J852,0)</f>
        <v>0</v>
      </c>
      <c r="BF852" s="196">
        <f>IF(N852="snížená",J852,0)</f>
        <v>0</v>
      </c>
      <c r="BG852" s="196">
        <f>IF(N852="zákl. přenesená",J852,0)</f>
        <v>0</v>
      </c>
      <c r="BH852" s="196">
        <f>IF(N852="sníž. přenesená",J852,0)</f>
        <v>0</v>
      </c>
      <c r="BI852" s="196">
        <f>IF(N852="nulová",J852,0)</f>
        <v>0</v>
      </c>
      <c r="BJ852" s="19" t="s">
        <v>89</v>
      </c>
      <c r="BK852" s="196">
        <f>ROUND(I852*H852,2)</f>
        <v>0</v>
      </c>
      <c r="BL852" s="19" t="s">
        <v>227</v>
      </c>
      <c r="BM852" s="195" t="s">
        <v>912</v>
      </c>
    </row>
    <row r="853" spans="1:65" s="14" customFormat="1">
      <c r="B853" s="208"/>
      <c r="C853" s="209"/>
      <c r="D853" s="199" t="s">
        <v>229</v>
      </c>
      <c r="E853" s="210" t="s">
        <v>44</v>
      </c>
      <c r="F853" s="211" t="s">
        <v>876</v>
      </c>
      <c r="G853" s="209"/>
      <c r="H853" s="212">
        <v>20.981999999999999</v>
      </c>
      <c r="I853" s="213"/>
      <c r="J853" s="209"/>
      <c r="K853" s="209"/>
      <c r="L853" s="214"/>
      <c r="M853" s="215"/>
      <c r="N853" s="216"/>
      <c r="O853" s="216"/>
      <c r="P853" s="216"/>
      <c r="Q853" s="216"/>
      <c r="R853" s="216"/>
      <c r="S853" s="216"/>
      <c r="T853" s="217"/>
      <c r="AT853" s="218" t="s">
        <v>229</v>
      </c>
      <c r="AU853" s="218" t="s">
        <v>21</v>
      </c>
      <c r="AV853" s="14" t="s">
        <v>21</v>
      </c>
      <c r="AW853" s="14" t="s">
        <v>42</v>
      </c>
      <c r="AX853" s="14" t="s">
        <v>82</v>
      </c>
      <c r="AY853" s="218" t="s">
        <v>221</v>
      </c>
    </row>
    <row r="854" spans="1:65" s="14" customFormat="1">
      <c r="B854" s="208"/>
      <c r="C854" s="209"/>
      <c r="D854" s="199" t="s">
        <v>229</v>
      </c>
      <c r="E854" s="210" t="s">
        <v>44</v>
      </c>
      <c r="F854" s="211" t="s">
        <v>877</v>
      </c>
      <c r="G854" s="209"/>
      <c r="H854" s="212">
        <v>3.4289999999999998</v>
      </c>
      <c r="I854" s="213"/>
      <c r="J854" s="209"/>
      <c r="K854" s="209"/>
      <c r="L854" s="214"/>
      <c r="M854" s="215"/>
      <c r="N854" s="216"/>
      <c r="O854" s="216"/>
      <c r="P854" s="216"/>
      <c r="Q854" s="216"/>
      <c r="R854" s="216"/>
      <c r="S854" s="216"/>
      <c r="T854" s="217"/>
      <c r="AT854" s="218" t="s">
        <v>229</v>
      </c>
      <c r="AU854" s="218" t="s">
        <v>21</v>
      </c>
      <c r="AV854" s="14" t="s">
        <v>21</v>
      </c>
      <c r="AW854" s="14" t="s">
        <v>42</v>
      </c>
      <c r="AX854" s="14" t="s">
        <v>82</v>
      </c>
      <c r="AY854" s="218" t="s">
        <v>221</v>
      </c>
    </row>
    <row r="855" spans="1:65" s="15" customFormat="1">
      <c r="B855" s="219"/>
      <c r="C855" s="220"/>
      <c r="D855" s="199" t="s">
        <v>229</v>
      </c>
      <c r="E855" s="221" t="s">
        <v>44</v>
      </c>
      <c r="F855" s="222" t="s">
        <v>232</v>
      </c>
      <c r="G855" s="220"/>
      <c r="H855" s="223">
        <v>24.410999999999998</v>
      </c>
      <c r="I855" s="224"/>
      <c r="J855" s="220"/>
      <c r="K855" s="220"/>
      <c r="L855" s="225"/>
      <c r="M855" s="226"/>
      <c r="N855" s="227"/>
      <c r="O855" s="227"/>
      <c r="P855" s="227"/>
      <c r="Q855" s="227"/>
      <c r="R855" s="227"/>
      <c r="S855" s="227"/>
      <c r="T855" s="228"/>
      <c r="AT855" s="229" t="s">
        <v>229</v>
      </c>
      <c r="AU855" s="229" t="s">
        <v>21</v>
      </c>
      <c r="AV855" s="15" t="s">
        <v>227</v>
      </c>
      <c r="AW855" s="15" t="s">
        <v>42</v>
      </c>
      <c r="AX855" s="15" t="s">
        <v>89</v>
      </c>
      <c r="AY855" s="229" t="s">
        <v>221</v>
      </c>
    </row>
    <row r="856" spans="1:65" s="2" customFormat="1" ht="24.2" customHeight="1">
      <c r="A856" s="37"/>
      <c r="B856" s="38"/>
      <c r="C856" s="184" t="s">
        <v>913</v>
      </c>
      <c r="D856" s="184" t="s">
        <v>223</v>
      </c>
      <c r="E856" s="185" t="s">
        <v>914</v>
      </c>
      <c r="F856" s="186" t="s">
        <v>406</v>
      </c>
      <c r="G856" s="187" t="s">
        <v>407</v>
      </c>
      <c r="H856" s="188">
        <v>1231.7639999999999</v>
      </c>
      <c r="I856" s="189"/>
      <c r="J856" s="190">
        <f>ROUND(I856*H856,2)</f>
        <v>0</v>
      </c>
      <c r="K856" s="186" t="s">
        <v>226</v>
      </c>
      <c r="L856" s="42"/>
      <c r="M856" s="191" t="s">
        <v>44</v>
      </c>
      <c r="N856" s="192" t="s">
        <v>53</v>
      </c>
      <c r="O856" s="67"/>
      <c r="P856" s="193">
        <f>O856*H856</f>
        <v>0</v>
      </c>
      <c r="Q856" s="193">
        <v>0</v>
      </c>
      <c r="R856" s="193">
        <f>Q856*H856</f>
        <v>0</v>
      </c>
      <c r="S856" s="193">
        <v>0</v>
      </c>
      <c r="T856" s="194">
        <f>S856*H856</f>
        <v>0</v>
      </c>
      <c r="U856" s="37"/>
      <c r="V856" s="37"/>
      <c r="W856" s="37"/>
      <c r="X856" s="37"/>
      <c r="Y856" s="37"/>
      <c r="Z856" s="37"/>
      <c r="AA856" s="37"/>
      <c r="AB856" s="37"/>
      <c r="AC856" s="37"/>
      <c r="AD856" s="37"/>
      <c r="AE856" s="37"/>
      <c r="AR856" s="195" t="s">
        <v>227</v>
      </c>
      <c r="AT856" s="195" t="s">
        <v>223</v>
      </c>
      <c r="AU856" s="195" t="s">
        <v>21</v>
      </c>
      <c r="AY856" s="19" t="s">
        <v>221</v>
      </c>
      <c r="BE856" s="196">
        <f>IF(N856="základní",J856,0)</f>
        <v>0</v>
      </c>
      <c r="BF856" s="196">
        <f>IF(N856="snížená",J856,0)</f>
        <v>0</v>
      </c>
      <c r="BG856" s="196">
        <f>IF(N856="zákl. přenesená",J856,0)</f>
        <v>0</v>
      </c>
      <c r="BH856" s="196">
        <f>IF(N856="sníž. přenesená",J856,0)</f>
        <v>0</v>
      </c>
      <c r="BI856" s="196">
        <f>IF(N856="nulová",J856,0)</f>
        <v>0</v>
      </c>
      <c r="BJ856" s="19" t="s">
        <v>89</v>
      </c>
      <c r="BK856" s="196">
        <f>ROUND(I856*H856,2)</f>
        <v>0</v>
      </c>
      <c r="BL856" s="19" t="s">
        <v>227</v>
      </c>
      <c r="BM856" s="195" t="s">
        <v>915</v>
      </c>
    </row>
    <row r="857" spans="1:65" s="14" customFormat="1">
      <c r="B857" s="208"/>
      <c r="C857" s="209"/>
      <c r="D857" s="199" t="s">
        <v>229</v>
      </c>
      <c r="E857" s="210" t="s">
        <v>44</v>
      </c>
      <c r="F857" s="211" t="s">
        <v>860</v>
      </c>
      <c r="G857" s="209"/>
      <c r="H857" s="212">
        <v>5.5979999999999999</v>
      </c>
      <c r="I857" s="213"/>
      <c r="J857" s="209"/>
      <c r="K857" s="209"/>
      <c r="L857" s="214"/>
      <c r="M857" s="215"/>
      <c r="N857" s="216"/>
      <c r="O857" s="216"/>
      <c r="P857" s="216"/>
      <c r="Q857" s="216"/>
      <c r="R857" s="216"/>
      <c r="S857" s="216"/>
      <c r="T857" s="217"/>
      <c r="AT857" s="218" t="s">
        <v>229</v>
      </c>
      <c r="AU857" s="218" t="s">
        <v>21</v>
      </c>
      <c r="AV857" s="14" t="s">
        <v>21</v>
      </c>
      <c r="AW857" s="14" t="s">
        <v>42</v>
      </c>
      <c r="AX857" s="14" t="s">
        <v>82</v>
      </c>
      <c r="AY857" s="218" t="s">
        <v>221</v>
      </c>
    </row>
    <row r="858" spans="1:65" s="14" customFormat="1">
      <c r="B858" s="208"/>
      <c r="C858" s="209"/>
      <c r="D858" s="199" t="s">
        <v>229</v>
      </c>
      <c r="E858" s="210" t="s">
        <v>44</v>
      </c>
      <c r="F858" s="211" t="s">
        <v>861</v>
      </c>
      <c r="G858" s="209"/>
      <c r="H858" s="212">
        <v>1217.0519999999999</v>
      </c>
      <c r="I858" s="213"/>
      <c r="J858" s="209"/>
      <c r="K858" s="209"/>
      <c r="L858" s="214"/>
      <c r="M858" s="215"/>
      <c r="N858" s="216"/>
      <c r="O858" s="216"/>
      <c r="P858" s="216"/>
      <c r="Q858" s="216"/>
      <c r="R858" s="216"/>
      <c r="S858" s="216"/>
      <c r="T858" s="217"/>
      <c r="AT858" s="218" t="s">
        <v>229</v>
      </c>
      <c r="AU858" s="218" t="s">
        <v>21</v>
      </c>
      <c r="AV858" s="14" t="s">
        <v>21</v>
      </c>
      <c r="AW858" s="14" t="s">
        <v>42</v>
      </c>
      <c r="AX858" s="14" t="s">
        <v>82</v>
      </c>
      <c r="AY858" s="218" t="s">
        <v>221</v>
      </c>
    </row>
    <row r="859" spans="1:65" s="14" customFormat="1">
      <c r="B859" s="208"/>
      <c r="C859" s="209"/>
      <c r="D859" s="199" t="s">
        <v>229</v>
      </c>
      <c r="E859" s="210" t="s">
        <v>44</v>
      </c>
      <c r="F859" s="211" t="s">
        <v>863</v>
      </c>
      <c r="G859" s="209"/>
      <c r="H859" s="212">
        <v>9.1140000000000008</v>
      </c>
      <c r="I859" s="213"/>
      <c r="J859" s="209"/>
      <c r="K859" s="209"/>
      <c r="L859" s="214"/>
      <c r="M859" s="215"/>
      <c r="N859" s="216"/>
      <c r="O859" s="216"/>
      <c r="P859" s="216"/>
      <c r="Q859" s="216"/>
      <c r="R859" s="216"/>
      <c r="S859" s="216"/>
      <c r="T859" s="217"/>
      <c r="AT859" s="218" t="s">
        <v>229</v>
      </c>
      <c r="AU859" s="218" t="s">
        <v>21</v>
      </c>
      <c r="AV859" s="14" t="s">
        <v>21</v>
      </c>
      <c r="AW859" s="14" t="s">
        <v>42</v>
      </c>
      <c r="AX859" s="14" t="s">
        <v>82</v>
      </c>
      <c r="AY859" s="218" t="s">
        <v>221</v>
      </c>
    </row>
    <row r="860" spans="1:65" s="15" customFormat="1">
      <c r="B860" s="219"/>
      <c r="C860" s="220"/>
      <c r="D860" s="199" t="s">
        <v>229</v>
      </c>
      <c r="E860" s="221" t="s">
        <v>44</v>
      </c>
      <c r="F860" s="222" t="s">
        <v>232</v>
      </c>
      <c r="G860" s="220"/>
      <c r="H860" s="223">
        <v>1231.7639999999999</v>
      </c>
      <c r="I860" s="224"/>
      <c r="J860" s="220"/>
      <c r="K860" s="220"/>
      <c r="L860" s="225"/>
      <c r="M860" s="226"/>
      <c r="N860" s="227"/>
      <c r="O860" s="227"/>
      <c r="P860" s="227"/>
      <c r="Q860" s="227"/>
      <c r="R860" s="227"/>
      <c r="S860" s="227"/>
      <c r="T860" s="228"/>
      <c r="AT860" s="229" t="s">
        <v>229</v>
      </c>
      <c r="AU860" s="229" t="s">
        <v>21</v>
      </c>
      <c r="AV860" s="15" t="s">
        <v>227</v>
      </c>
      <c r="AW860" s="15" t="s">
        <v>42</v>
      </c>
      <c r="AX860" s="15" t="s">
        <v>89</v>
      </c>
      <c r="AY860" s="229" t="s">
        <v>221</v>
      </c>
    </row>
    <row r="861" spans="1:65" s="2" customFormat="1" ht="24.2" customHeight="1">
      <c r="A861" s="37"/>
      <c r="B861" s="38"/>
      <c r="C861" s="184" t="s">
        <v>916</v>
      </c>
      <c r="D861" s="184" t="s">
        <v>223</v>
      </c>
      <c r="E861" s="185" t="s">
        <v>917</v>
      </c>
      <c r="F861" s="186" t="s">
        <v>918</v>
      </c>
      <c r="G861" s="187" t="s">
        <v>407</v>
      </c>
      <c r="H861" s="188">
        <v>1046.3140000000001</v>
      </c>
      <c r="I861" s="189"/>
      <c r="J861" s="190">
        <f>ROUND(I861*H861,2)</f>
        <v>0</v>
      </c>
      <c r="K861" s="186" t="s">
        <v>226</v>
      </c>
      <c r="L861" s="42"/>
      <c r="M861" s="191" t="s">
        <v>44</v>
      </c>
      <c r="N861" s="192" t="s">
        <v>53</v>
      </c>
      <c r="O861" s="67"/>
      <c r="P861" s="193">
        <f>O861*H861</f>
        <v>0</v>
      </c>
      <c r="Q861" s="193">
        <v>0</v>
      </c>
      <c r="R861" s="193">
        <f>Q861*H861</f>
        <v>0</v>
      </c>
      <c r="S861" s="193">
        <v>0</v>
      </c>
      <c r="T861" s="194">
        <f>S861*H861</f>
        <v>0</v>
      </c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R861" s="195" t="s">
        <v>227</v>
      </c>
      <c r="AT861" s="195" t="s">
        <v>223</v>
      </c>
      <c r="AU861" s="195" t="s">
        <v>21</v>
      </c>
      <c r="AY861" s="19" t="s">
        <v>221</v>
      </c>
      <c r="BE861" s="196">
        <f>IF(N861="základní",J861,0)</f>
        <v>0</v>
      </c>
      <c r="BF861" s="196">
        <f>IF(N861="snížená",J861,0)</f>
        <v>0</v>
      </c>
      <c r="BG861" s="196">
        <f>IF(N861="zákl. přenesená",J861,0)</f>
        <v>0</v>
      </c>
      <c r="BH861" s="196">
        <f>IF(N861="sníž. přenesená",J861,0)</f>
        <v>0</v>
      </c>
      <c r="BI861" s="196">
        <f>IF(N861="nulová",J861,0)</f>
        <v>0</v>
      </c>
      <c r="BJ861" s="19" t="s">
        <v>89</v>
      </c>
      <c r="BK861" s="196">
        <f>ROUND(I861*H861,2)</f>
        <v>0</v>
      </c>
      <c r="BL861" s="19" t="s">
        <v>227</v>
      </c>
      <c r="BM861" s="195" t="s">
        <v>919</v>
      </c>
    </row>
    <row r="862" spans="1:65" s="14" customFormat="1">
      <c r="B862" s="208"/>
      <c r="C862" s="209"/>
      <c r="D862" s="199" t="s">
        <v>229</v>
      </c>
      <c r="E862" s="210" t="s">
        <v>44</v>
      </c>
      <c r="F862" s="211" t="s">
        <v>862</v>
      </c>
      <c r="G862" s="209"/>
      <c r="H862" s="212">
        <v>139.75299999999999</v>
      </c>
      <c r="I862" s="213"/>
      <c r="J862" s="209"/>
      <c r="K862" s="209"/>
      <c r="L862" s="214"/>
      <c r="M862" s="215"/>
      <c r="N862" s="216"/>
      <c r="O862" s="216"/>
      <c r="P862" s="216"/>
      <c r="Q862" s="216"/>
      <c r="R862" s="216"/>
      <c r="S862" s="216"/>
      <c r="T862" s="217"/>
      <c r="AT862" s="218" t="s">
        <v>229</v>
      </c>
      <c r="AU862" s="218" t="s">
        <v>21</v>
      </c>
      <c r="AV862" s="14" t="s">
        <v>21</v>
      </c>
      <c r="AW862" s="14" t="s">
        <v>42</v>
      </c>
      <c r="AX862" s="14" t="s">
        <v>82</v>
      </c>
      <c r="AY862" s="218" t="s">
        <v>221</v>
      </c>
    </row>
    <row r="863" spans="1:65" s="14" customFormat="1">
      <c r="B863" s="208"/>
      <c r="C863" s="209"/>
      <c r="D863" s="199" t="s">
        <v>229</v>
      </c>
      <c r="E863" s="210" t="s">
        <v>44</v>
      </c>
      <c r="F863" s="211" t="s">
        <v>878</v>
      </c>
      <c r="G863" s="209"/>
      <c r="H863" s="212">
        <v>906.56100000000004</v>
      </c>
      <c r="I863" s="213"/>
      <c r="J863" s="209"/>
      <c r="K863" s="209"/>
      <c r="L863" s="214"/>
      <c r="M863" s="215"/>
      <c r="N863" s="216"/>
      <c r="O863" s="216"/>
      <c r="P863" s="216"/>
      <c r="Q863" s="216"/>
      <c r="R863" s="216"/>
      <c r="S863" s="216"/>
      <c r="T863" s="217"/>
      <c r="AT863" s="218" t="s">
        <v>229</v>
      </c>
      <c r="AU863" s="218" t="s">
        <v>21</v>
      </c>
      <c r="AV863" s="14" t="s">
        <v>21</v>
      </c>
      <c r="AW863" s="14" t="s">
        <v>42</v>
      </c>
      <c r="AX863" s="14" t="s">
        <v>82</v>
      </c>
      <c r="AY863" s="218" t="s">
        <v>221</v>
      </c>
    </row>
    <row r="864" spans="1:65" s="15" customFormat="1">
      <c r="B864" s="219"/>
      <c r="C864" s="220"/>
      <c r="D864" s="199" t="s">
        <v>229</v>
      </c>
      <c r="E864" s="221" t="s">
        <v>44</v>
      </c>
      <c r="F864" s="222" t="s">
        <v>232</v>
      </c>
      <c r="G864" s="220"/>
      <c r="H864" s="223">
        <v>1046.3140000000001</v>
      </c>
      <c r="I864" s="224"/>
      <c r="J864" s="220"/>
      <c r="K864" s="220"/>
      <c r="L864" s="225"/>
      <c r="M864" s="226"/>
      <c r="N864" s="227"/>
      <c r="O864" s="227"/>
      <c r="P864" s="227"/>
      <c r="Q864" s="227"/>
      <c r="R864" s="227"/>
      <c r="S864" s="227"/>
      <c r="T864" s="228"/>
      <c r="AT864" s="229" t="s">
        <v>229</v>
      </c>
      <c r="AU864" s="229" t="s">
        <v>21</v>
      </c>
      <c r="AV864" s="15" t="s">
        <v>227</v>
      </c>
      <c r="AW864" s="15" t="s">
        <v>42</v>
      </c>
      <c r="AX864" s="15" t="s">
        <v>89</v>
      </c>
      <c r="AY864" s="229" t="s">
        <v>221</v>
      </c>
    </row>
    <row r="865" spans="1:65" s="12" customFormat="1" ht="22.9" customHeight="1">
      <c r="B865" s="168"/>
      <c r="C865" s="169"/>
      <c r="D865" s="170" t="s">
        <v>81</v>
      </c>
      <c r="E865" s="182" t="s">
        <v>920</v>
      </c>
      <c r="F865" s="182" t="s">
        <v>921</v>
      </c>
      <c r="G865" s="169"/>
      <c r="H865" s="169"/>
      <c r="I865" s="172"/>
      <c r="J865" s="183">
        <f>BK865</f>
        <v>0</v>
      </c>
      <c r="K865" s="169"/>
      <c r="L865" s="174"/>
      <c r="M865" s="175"/>
      <c r="N865" s="176"/>
      <c r="O865" s="176"/>
      <c r="P865" s="177">
        <f>SUM(P866:P867)</f>
        <v>0</v>
      </c>
      <c r="Q865" s="176"/>
      <c r="R865" s="177">
        <f>SUM(R866:R867)</f>
        <v>0</v>
      </c>
      <c r="S865" s="176"/>
      <c r="T865" s="178">
        <f>SUM(T866:T867)</f>
        <v>0</v>
      </c>
      <c r="AR865" s="179" t="s">
        <v>89</v>
      </c>
      <c r="AT865" s="180" t="s">
        <v>81</v>
      </c>
      <c r="AU865" s="180" t="s">
        <v>89</v>
      </c>
      <c r="AY865" s="179" t="s">
        <v>221</v>
      </c>
      <c r="BK865" s="181">
        <f>SUM(BK866:BK867)</f>
        <v>0</v>
      </c>
    </row>
    <row r="866" spans="1:65" s="2" customFormat="1" ht="24.2" customHeight="1">
      <c r="A866" s="37"/>
      <c r="B866" s="38"/>
      <c r="C866" s="184" t="s">
        <v>922</v>
      </c>
      <c r="D866" s="184" t="s">
        <v>223</v>
      </c>
      <c r="E866" s="185" t="s">
        <v>923</v>
      </c>
      <c r="F866" s="186" t="s">
        <v>924</v>
      </c>
      <c r="G866" s="187" t="s">
        <v>407</v>
      </c>
      <c r="H866" s="188">
        <v>598.428</v>
      </c>
      <c r="I866" s="189"/>
      <c r="J866" s="190">
        <f>ROUND(I866*H866,2)</f>
        <v>0</v>
      </c>
      <c r="K866" s="186" t="s">
        <v>226</v>
      </c>
      <c r="L866" s="42"/>
      <c r="M866" s="191" t="s">
        <v>44</v>
      </c>
      <c r="N866" s="192" t="s">
        <v>53</v>
      </c>
      <c r="O866" s="67"/>
      <c r="P866" s="193">
        <f>O866*H866</f>
        <v>0</v>
      </c>
      <c r="Q866" s="193">
        <v>0</v>
      </c>
      <c r="R866" s="193">
        <f>Q866*H866</f>
        <v>0</v>
      </c>
      <c r="S866" s="193">
        <v>0</v>
      </c>
      <c r="T866" s="194">
        <f>S866*H866</f>
        <v>0</v>
      </c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R866" s="195" t="s">
        <v>227</v>
      </c>
      <c r="AT866" s="195" t="s">
        <v>223</v>
      </c>
      <c r="AU866" s="195" t="s">
        <v>21</v>
      </c>
      <c r="AY866" s="19" t="s">
        <v>221</v>
      </c>
      <c r="BE866" s="196">
        <f>IF(N866="základní",J866,0)</f>
        <v>0</v>
      </c>
      <c r="BF866" s="196">
        <f>IF(N866="snížená",J866,0)</f>
        <v>0</v>
      </c>
      <c r="BG866" s="196">
        <f>IF(N866="zákl. přenesená",J866,0)</f>
        <v>0</v>
      </c>
      <c r="BH866" s="196">
        <f>IF(N866="sníž. přenesená",J866,0)</f>
        <v>0</v>
      </c>
      <c r="BI866" s="196">
        <f>IF(N866="nulová",J866,0)</f>
        <v>0</v>
      </c>
      <c r="BJ866" s="19" t="s">
        <v>89</v>
      </c>
      <c r="BK866" s="196">
        <f>ROUND(I866*H866,2)</f>
        <v>0</v>
      </c>
      <c r="BL866" s="19" t="s">
        <v>227</v>
      </c>
      <c r="BM866" s="195" t="s">
        <v>925</v>
      </c>
    </row>
    <row r="867" spans="1:65" s="2" customFormat="1" ht="24.2" customHeight="1">
      <c r="A867" s="37"/>
      <c r="B867" s="38"/>
      <c r="C867" s="184" t="s">
        <v>926</v>
      </c>
      <c r="D867" s="184" t="s">
        <v>223</v>
      </c>
      <c r="E867" s="185" t="s">
        <v>927</v>
      </c>
      <c r="F867" s="186" t="s">
        <v>928</v>
      </c>
      <c r="G867" s="187" t="s">
        <v>407</v>
      </c>
      <c r="H867" s="188">
        <v>598.428</v>
      </c>
      <c r="I867" s="189"/>
      <c r="J867" s="190">
        <f>ROUND(I867*H867,2)</f>
        <v>0</v>
      </c>
      <c r="K867" s="186" t="s">
        <v>226</v>
      </c>
      <c r="L867" s="42"/>
      <c r="M867" s="191" t="s">
        <v>44</v>
      </c>
      <c r="N867" s="192" t="s">
        <v>53</v>
      </c>
      <c r="O867" s="67"/>
      <c r="P867" s="193">
        <f>O867*H867</f>
        <v>0</v>
      </c>
      <c r="Q867" s="193">
        <v>0</v>
      </c>
      <c r="R867" s="193">
        <f>Q867*H867</f>
        <v>0</v>
      </c>
      <c r="S867" s="193">
        <v>0</v>
      </c>
      <c r="T867" s="194">
        <f>S867*H867</f>
        <v>0</v>
      </c>
      <c r="U867" s="37"/>
      <c r="V867" s="37"/>
      <c r="W867" s="37"/>
      <c r="X867" s="37"/>
      <c r="Y867" s="37"/>
      <c r="Z867" s="37"/>
      <c r="AA867" s="37"/>
      <c r="AB867" s="37"/>
      <c r="AC867" s="37"/>
      <c r="AD867" s="37"/>
      <c r="AE867" s="37"/>
      <c r="AR867" s="195" t="s">
        <v>227</v>
      </c>
      <c r="AT867" s="195" t="s">
        <v>223</v>
      </c>
      <c r="AU867" s="195" t="s">
        <v>21</v>
      </c>
      <c r="AY867" s="19" t="s">
        <v>221</v>
      </c>
      <c r="BE867" s="196">
        <f>IF(N867="základní",J867,0)</f>
        <v>0</v>
      </c>
      <c r="BF867" s="196">
        <f>IF(N867="snížená",J867,0)</f>
        <v>0</v>
      </c>
      <c r="BG867" s="196">
        <f>IF(N867="zákl. přenesená",J867,0)</f>
        <v>0</v>
      </c>
      <c r="BH867" s="196">
        <f>IF(N867="sníž. přenesená",J867,0)</f>
        <v>0</v>
      </c>
      <c r="BI867" s="196">
        <f>IF(N867="nulová",J867,0)</f>
        <v>0</v>
      </c>
      <c r="BJ867" s="19" t="s">
        <v>89</v>
      </c>
      <c r="BK867" s="196">
        <f>ROUND(I867*H867,2)</f>
        <v>0</v>
      </c>
      <c r="BL867" s="19" t="s">
        <v>227</v>
      </c>
      <c r="BM867" s="195" t="s">
        <v>929</v>
      </c>
    </row>
    <row r="868" spans="1:65" s="12" customFormat="1" ht="25.9" customHeight="1">
      <c r="B868" s="168"/>
      <c r="C868" s="169"/>
      <c r="D868" s="170" t="s">
        <v>81</v>
      </c>
      <c r="E868" s="171" t="s">
        <v>930</v>
      </c>
      <c r="F868" s="171" t="s">
        <v>931</v>
      </c>
      <c r="G868" s="169"/>
      <c r="H868" s="169"/>
      <c r="I868" s="172"/>
      <c r="J868" s="173">
        <f>BK868</f>
        <v>0</v>
      </c>
      <c r="K868" s="169"/>
      <c r="L868" s="174"/>
      <c r="M868" s="175"/>
      <c r="N868" s="176"/>
      <c r="O868" s="176"/>
      <c r="P868" s="177">
        <f>P869</f>
        <v>0</v>
      </c>
      <c r="Q868" s="176"/>
      <c r="R868" s="177">
        <f>R869</f>
        <v>1.6511999999999999E-2</v>
      </c>
      <c r="S868" s="176"/>
      <c r="T868" s="178">
        <f>T869</f>
        <v>0</v>
      </c>
      <c r="AR868" s="179" t="s">
        <v>21</v>
      </c>
      <c r="AT868" s="180" t="s">
        <v>81</v>
      </c>
      <c r="AU868" s="180" t="s">
        <v>82</v>
      </c>
      <c r="AY868" s="179" t="s">
        <v>221</v>
      </c>
      <c r="BK868" s="181">
        <f>BK869</f>
        <v>0</v>
      </c>
    </row>
    <row r="869" spans="1:65" s="12" customFormat="1" ht="22.9" customHeight="1">
      <c r="B869" s="168"/>
      <c r="C869" s="169"/>
      <c r="D869" s="170" t="s">
        <v>81</v>
      </c>
      <c r="E869" s="182" t="s">
        <v>932</v>
      </c>
      <c r="F869" s="182" t="s">
        <v>933</v>
      </c>
      <c r="G869" s="169"/>
      <c r="H869" s="169"/>
      <c r="I869" s="172"/>
      <c r="J869" s="183">
        <f>BK869</f>
        <v>0</v>
      </c>
      <c r="K869" s="169"/>
      <c r="L869" s="174"/>
      <c r="M869" s="175"/>
      <c r="N869" s="176"/>
      <c r="O869" s="176"/>
      <c r="P869" s="177">
        <f>SUM(P870:P881)</f>
        <v>0</v>
      </c>
      <c r="Q869" s="176"/>
      <c r="R869" s="177">
        <f>SUM(R870:R881)</f>
        <v>1.6511999999999999E-2</v>
      </c>
      <c r="S869" s="176"/>
      <c r="T869" s="178">
        <f>SUM(T870:T881)</f>
        <v>0</v>
      </c>
      <c r="AR869" s="179" t="s">
        <v>21</v>
      </c>
      <c r="AT869" s="180" t="s">
        <v>81</v>
      </c>
      <c r="AU869" s="180" t="s">
        <v>89</v>
      </c>
      <c r="AY869" s="179" t="s">
        <v>221</v>
      </c>
      <c r="BK869" s="181">
        <f>SUM(BK870:BK881)</f>
        <v>0</v>
      </c>
    </row>
    <row r="870" spans="1:65" s="2" customFormat="1" ht="24.2" customHeight="1">
      <c r="A870" s="37"/>
      <c r="B870" s="38"/>
      <c r="C870" s="184" t="s">
        <v>934</v>
      </c>
      <c r="D870" s="184" t="s">
        <v>223</v>
      </c>
      <c r="E870" s="185" t="s">
        <v>935</v>
      </c>
      <c r="F870" s="186" t="s">
        <v>936</v>
      </c>
      <c r="G870" s="187" t="s">
        <v>133</v>
      </c>
      <c r="H870" s="188">
        <v>17.2</v>
      </c>
      <c r="I870" s="189"/>
      <c r="J870" s="190">
        <f>ROUND(I870*H870,2)</f>
        <v>0</v>
      </c>
      <c r="K870" s="186" t="s">
        <v>226</v>
      </c>
      <c r="L870" s="42"/>
      <c r="M870" s="191" t="s">
        <v>44</v>
      </c>
      <c r="N870" s="192" t="s">
        <v>53</v>
      </c>
      <c r="O870" s="67"/>
      <c r="P870" s="193">
        <f>O870*H870</f>
        <v>0</v>
      </c>
      <c r="Q870" s="193">
        <v>6.4000000000000005E-4</v>
      </c>
      <c r="R870" s="193">
        <f>Q870*H870</f>
        <v>1.1008E-2</v>
      </c>
      <c r="S870" s="193">
        <v>0</v>
      </c>
      <c r="T870" s="194">
        <f>S870*H870</f>
        <v>0</v>
      </c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R870" s="195" t="s">
        <v>315</v>
      </c>
      <c r="AT870" s="195" t="s">
        <v>223</v>
      </c>
      <c r="AU870" s="195" t="s">
        <v>21</v>
      </c>
      <c r="AY870" s="19" t="s">
        <v>221</v>
      </c>
      <c r="BE870" s="196">
        <f>IF(N870="základní",J870,0)</f>
        <v>0</v>
      </c>
      <c r="BF870" s="196">
        <f>IF(N870="snížená",J870,0)</f>
        <v>0</v>
      </c>
      <c r="BG870" s="196">
        <f>IF(N870="zákl. přenesená",J870,0)</f>
        <v>0</v>
      </c>
      <c r="BH870" s="196">
        <f>IF(N870="sníž. přenesená",J870,0)</f>
        <v>0</v>
      </c>
      <c r="BI870" s="196">
        <f>IF(N870="nulová",J870,0)</f>
        <v>0</v>
      </c>
      <c r="BJ870" s="19" t="s">
        <v>89</v>
      </c>
      <c r="BK870" s="196">
        <f>ROUND(I870*H870,2)</f>
        <v>0</v>
      </c>
      <c r="BL870" s="19" t="s">
        <v>315</v>
      </c>
      <c r="BM870" s="195" t="s">
        <v>937</v>
      </c>
    </row>
    <row r="871" spans="1:65" s="13" customFormat="1">
      <c r="B871" s="197"/>
      <c r="C871" s="198"/>
      <c r="D871" s="199" t="s">
        <v>229</v>
      </c>
      <c r="E871" s="200" t="s">
        <v>44</v>
      </c>
      <c r="F871" s="201" t="s">
        <v>230</v>
      </c>
      <c r="G871" s="198"/>
      <c r="H871" s="200" t="s">
        <v>44</v>
      </c>
      <c r="I871" s="202"/>
      <c r="J871" s="198"/>
      <c r="K871" s="198"/>
      <c r="L871" s="203"/>
      <c r="M871" s="204"/>
      <c r="N871" s="205"/>
      <c r="O871" s="205"/>
      <c r="P871" s="205"/>
      <c r="Q871" s="205"/>
      <c r="R871" s="205"/>
      <c r="S871" s="205"/>
      <c r="T871" s="206"/>
      <c r="AT871" s="207" t="s">
        <v>229</v>
      </c>
      <c r="AU871" s="207" t="s">
        <v>21</v>
      </c>
      <c r="AV871" s="13" t="s">
        <v>89</v>
      </c>
      <c r="AW871" s="13" t="s">
        <v>42</v>
      </c>
      <c r="AX871" s="13" t="s">
        <v>82</v>
      </c>
      <c r="AY871" s="207" t="s">
        <v>221</v>
      </c>
    </row>
    <row r="872" spans="1:65" s="13" customFormat="1">
      <c r="B872" s="197"/>
      <c r="C872" s="198"/>
      <c r="D872" s="199" t="s">
        <v>229</v>
      </c>
      <c r="E872" s="200" t="s">
        <v>44</v>
      </c>
      <c r="F872" s="201" t="s">
        <v>938</v>
      </c>
      <c r="G872" s="198"/>
      <c r="H872" s="200" t="s">
        <v>44</v>
      </c>
      <c r="I872" s="202"/>
      <c r="J872" s="198"/>
      <c r="K872" s="198"/>
      <c r="L872" s="203"/>
      <c r="M872" s="204"/>
      <c r="N872" s="205"/>
      <c r="O872" s="205"/>
      <c r="P872" s="205"/>
      <c r="Q872" s="205"/>
      <c r="R872" s="205"/>
      <c r="S872" s="205"/>
      <c r="T872" s="206"/>
      <c r="AT872" s="207" t="s">
        <v>229</v>
      </c>
      <c r="AU872" s="207" t="s">
        <v>21</v>
      </c>
      <c r="AV872" s="13" t="s">
        <v>89</v>
      </c>
      <c r="AW872" s="13" t="s">
        <v>42</v>
      </c>
      <c r="AX872" s="13" t="s">
        <v>82</v>
      </c>
      <c r="AY872" s="207" t="s">
        <v>221</v>
      </c>
    </row>
    <row r="873" spans="1:65" s="14" customFormat="1">
      <c r="B873" s="208"/>
      <c r="C873" s="209"/>
      <c r="D873" s="199" t="s">
        <v>229</v>
      </c>
      <c r="E873" s="210" t="s">
        <v>44</v>
      </c>
      <c r="F873" s="211" t="s">
        <v>939</v>
      </c>
      <c r="G873" s="209"/>
      <c r="H873" s="212">
        <v>17.2</v>
      </c>
      <c r="I873" s="213"/>
      <c r="J873" s="209"/>
      <c r="K873" s="209"/>
      <c r="L873" s="214"/>
      <c r="M873" s="215"/>
      <c r="N873" s="216"/>
      <c r="O873" s="216"/>
      <c r="P873" s="216"/>
      <c r="Q873" s="216"/>
      <c r="R873" s="216"/>
      <c r="S873" s="216"/>
      <c r="T873" s="217"/>
      <c r="AT873" s="218" t="s">
        <v>229</v>
      </c>
      <c r="AU873" s="218" t="s">
        <v>21</v>
      </c>
      <c r="AV873" s="14" t="s">
        <v>21</v>
      </c>
      <c r="AW873" s="14" t="s">
        <v>42</v>
      </c>
      <c r="AX873" s="14" t="s">
        <v>82</v>
      </c>
      <c r="AY873" s="218" t="s">
        <v>221</v>
      </c>
    </row>
    <row r="874" spans="1:65" s="15" customFormat="1">
      <c r="B874" s="219"/>
      <c r="C874" s="220"/>
      <c r="D874" s="199" t="s">
        <v>229</v>
      </c>
      <c r="E874" s="221" t="s">
        <v>44</v>
      </c>
      <c r="F874" s="222" t="s">
        <v>232</v>
      </c>
      <c r="G874" s="220"/>
      <c r="H874" s="223">
        <v>17.2</v>
      </c>
      <c r="I874" s="224"/>
      <c r="J874" s="220"/>
      <c r="K874" s="220"/>
      <c r="L874" s="225"/>
      <c r="M874" s="226"/>
      <c r="N874" s="227"/>
      <c r="O874" s="227"/>
      <c r="P874" s="227"/>
      <c r="Q874" s="227"/>
      <c r="R874" s="227"/>
      <c r="S874" s="227"/>
      <c r="T874" s="228"/>
      <c r="AT874" s="229" t="s">
        <v>229</v>
      </c>
      <c r="AU874" s="229" t="s">
        <v>21</v>
      </c>
      <c r="AV874" s="15" t="s">
        <v>227</v>
      </c>
      <c r="AW874" s="15" t="s">
        <v>42</v>
      </c>
      <c r="AX874" s="15" t="s">
        <v>89</v>
      </c>
      <c r="AY874" s="229" t="s">
        <v>221</v>
      </c>
    </row>
    <row r="875" spans="1:65" s="2" customFormat="1" ht="14.45" customHeight="1">
      <c r="A875" s="37"/>
      <c r="B875" s="38"/>
      <c r="C875" s="184" t="s">
        <v>940</v>
      </c>
      <c r="D875" s="184" t="s">
        <v>223</v>
      </c>
      <c r="E875" s="185" t="s">
        <v>941</v>
      </c>
      <c r="F875" s="186" t="s">
        <v>942</v>
      </c>
      <c r="G875" s="187" t="s">
        <v>121</v>
      </c>
      <c r="H875" s="188">
        <v>34.4</v>
      </c>
      <c r="I875" s="189"/>
      <c r="J875" s="190">
        <f>ROUND(I875*H875,2)</f>
        <v>0</v>
      </c>
      <c r="K875" s="186" t="s">
        <v>226</v>
      </c>
      <c r="L875" s="42"/>
      <c r="M875" s="191" t="s">
        <v>44</v>
      </c>
      <c r="N875" s="192" t="s">
        <v>53</v>
      </c>
      <c r="O875" s="67"/>
      <c r="P875" s="193">
        <f>O875*H875</f>
        <v>0</v>
      </c>
      <c r="Q875" s="193">
        <v>1.6000000000000001E-4</v>
      </c>
      <c r="R875" s="193">
        <f>Q875*H875</f>
        <v>5.5040000000000002E-3</v>
      </c>
      <c r="S875" s="193">
        <v>0</v>
      </c>
      <c r="T875" s="194">
        <f>S875*H875</f>
        <v>0</v>
      </c>
      <c r="U875" s="37"/>
      <c r="V875" s="37"/>
      <c r="W875" s="37"/>
      <c r="X875" s="37"/>
      <c r="Y875" s="37"/>
      <c r="Z875" s="37"/>
      <c r="AA875" s="37"/>
      <c r="AB875" s="37"/>
      <c r="AC875" s="37"/>
      <c r="AD875" s="37"/>
      <c r="AE875" s="37"/>
      <c r="AR875" s="195" t="s">
        <v>315</v>
      </c>
      <c r="AT875" s="195" t="s">
        <v>223</v>
      </c>
      <c r="AU875" s="195" t="s">
        <v>21</v>
      </c>
      <c r="AY875" s="19" t="s">
        <v>221</v>
      </c>
      <c r="BE875" s="196">
        <f>IF(N875="základní",J875,0)</f>
        <v>0</v>
      </c>
      <c r="BF875" s="196">
        <f>IF(N875="snížená",J875,0)</f>
        <v>0</v>
      </c>
      <c r="BG875" s="196">
        <f>IF(N875="zákl. přenesená",J875,0)</f>
        <v>0</v>
      </c>
      <c r="BH875" s="196">
        <f>IF(N875="sníž. přenesená",J875,0)</f>
        <v>0</v>
      </c>
      <c r="BI875" s="196">
        <f>IF(N875="nulová",J875,0)</f>
        <v>0</v>
      </c>
      <c r="BJ875" s="19" t="s">
        <v>89</v>
      </c>
      <c r="BK875" s="196">
        <f>ROUND(I875*H875,2)</f>
        <v>0</v>
      </c>
      <c r="BL875" s="19" t="s">
        <v>315</v>
      </c>
      <c r="BM875" s="195" t="s">
        <v>943</v>
      </c>
    </row>
    <row r="876" spans="1:65" s="13" customFormat="1">
      <c r="B876" s="197"/>
      <c r="C876" s="198"/>
      <c r="D876" s="199" t="s">
        <v>229</v>
      </c>
      <c r="E876" s="200" t="s">
        <v>44</v>
      </c>
      <c r="F876" s="201" t="s">
        <v>230</v>
      </c>
      <c r="G876" s="198"/>
      <c r="H876" s="200" t="s">
        <v>44</v>
      </c>
      <c r="I876" s="202"/>
      <c r="J876" s="198"/>
      <c r="K876" s="198"/>
      <c r="L876" s="203"/>
      <c r="M876" s="204"/>
      <c r="N876" s="205"/>
      <c r="O876" s="205"/>
      <c r="P876" s="205"/>
      <c r="Q876" s="205"/>
      <c r="R876" s="205"/>
      <c r="S876" s="205"/>
      <c r="T876" s="206"/>
      <c r="AT876" s="207" t="s">
        <v>229</v>
      </c>
      <c r="AU876" s="207" t="s">
        <v>21</v>
      </c>
      <c r="AV876" s="13" t="s">
        <v>89</v>
      </c>
      <c r="AW876" s="13" t="s">
        <v>42</v>
      </c>
      <c r="AX876" s="13" t="s">
        <v>82</v>
      </c>
      <c r="AY876" s="207" t="s">
        <v>221</v>
      </c>
    </row>
    <row r="877" spans="1:65" s="13" customFormat="1">
      <c r="B877" s="197"/>
      <c r="C877" s="198"/>
      <c r="D877" s="199" t="s">
        <v>229</v>
      </c>
      <c r="E877" s="200" t="s">
        <v>44</v>
      </c>
      <c r="F877" s="201" t="s">
        <v>938</v>
      </c>
      <c r="G877" s="198"/>
      <c r="H877" s="200" t="s">
        <v>44</v>
      </c>
      <c r="I877" s="202"/>
      <c r="J877" s="198"/>
      <c r="K877" s="198"/>
      <c r="L877" s="203"/>
      <c r="M877" s="204"/>
      <c r="N877" s="205"/>
      <c r="O877" s="205"/>
      <c r="P877" s="205"/>
      <c r="Q877" s="205"/>
      <c r="R877" s="205"/>
      <c r="S877" s="205"/>
      <c r="T877" s="206"/>
      <c r="AT877" s="207" t="s">
        <v>229</v>
      </c>
      <c r="AU877" s="207" t="s">
        <v>21</v>
      </c>
      <c r="AV877" s="13" t="s">
        <v>89</v>
      </c>
      <c r="AW877" s="13" t="s">
        <v>42</v>
      </c>
      <c r="AX877" s="13" t="s">
        <v>82</v>
      </c>
      <c r="AY877" s="207" t="s">
        <v>221</v>
      </c>
    </row>
    <row r="878" spans="1:65" s="14" customFormat="1">
      <c r="B878" s="208"/>
      <c r="C878" s="209"/>
      <c r="D878" s="199" t="s">
        <v>229</v>
      </c>
      <c r="E878" s="210" t="s">
        <v>44</v>
      </c>
      <c r="F878" s="211" t="s">
        <v>944</v>
      </c>
      <c r="G878" s="209"/>
      <c r="H878" s="212">
        <v>34.4</v>
      </c>
      <c r="I878" s="213"/>
      <c r="J878" s="209"/>
      <c r="K878" s="209"/>
      <c r="L878" s="214"/>
      <c r="M878" s="215"/>
      <c r="N878" s="216"/>
      <c r="O878" s="216"/>
      <c r="P878" s="216"/>
      <c r="Q878" s="216"/>
      <c r="R878" s="216"/>
      <c r="S878" s="216"/>
      <c r="T878" s="217"/>
      <c r="AT878" s="218" t="s">
        <v>229</v>
      </c>
      <c r="AU878" s="218" t="s">
        <v>21</v>
      </c>
      <c r="AV878" s="14" t="s">
        <v>21</v>
      </c>
      <c r="AW878" s="14" t="s">
        <v>42</v>
      </c>
      <c r="AX878" s="14" t="s">
        <v>82</v>
      </c>
      <c r="AY878" s="218" t="s">
        <v>221</v>
      </c>
    </row>
    <row r="879" spans="1:65" s="15" customFormat="1">
      <c r="B879" s="219"/>
      <c r="C879" s="220"/>
      <c r="D879" s="199" t="s">
        <v>229</v>
      </c>
      <c r="E879" s="221" t="s">
        <v>44</v>
      </c>
      <c r="F879" s="222" t="s">
        <v>232</v>
      </c>
      <c r="G879" s="220"/>
      <c r="H879" s="223">
        <v>34.4</v>
      </c>
      <c r="I879" s="224"/>
      <c r="J879" s="220"/>
      <c r="K879" s="220"/>
      <c r="L879" s="225"/>
      <c r="M879" s="226"/>
      <c r="N879" s="227"/>
      <c r="O879" s="227"/>
      <c r="P879" s="227"/>
      <c r="Q879" s="227"/>
      <c r="R879" s="227"/>
      <c r="S879" s="227"/>
      <c r="T879" s="228"/>
      <c r="AT879" s="229" t="s">
        <v>229</v>
      </c>
      <c r="AU879" s="229" t="s">
        <v>21</v>
      </c>
      <c r="AV879" s="15" t="s">
        <v>227</v>
      </c>
      <c r="AW879" s="15" t="s">
        <v>42</v>
      </c>
      <c r="AX879" s="15" t="s">
        <v>89</v>
      </c>
      <c r="AY879" s="229" t="s">
        <v>221</v>
      </c>
    </row>
    <row r="880" spans="1:65" s="2" customFormat="1" ht="24.2" customHeight="1">
      <c r="A880" s="37"/>
      <c r="B880" s="38"/>
      <c r="C880" s="184" t="s">
        <v>945</v>
      </c>
      <c r="D880" s="184" t="s">
        <v>223</v>
      </c>
      <c r="E880" s="185" t="s">
        <v>946</v>
      </c>
      <c r="F880" s="186" t="s">
        <v>947</v>
      </c>
      <c r="G880" s="187" t="s">
        <v>407</v>
      </c>
      <c r="H880" s="188">
        <v>1.7000000000000001E-2</v>
      </c>
      <c r="I880" s="189"/>
      <c r="J880" s="190">
        <f>ROUND(I880*H880,2)</f>
        <v>0</v>
      </c>
      <c r="K880" s="186" t="s">
        <v>226</v>
      </c>
      <c r="L880" s="42"/>
      <c r="M880" s="191" t="s">
        <v>44</v>
      </c>
      <c r="N880" s="192" t="s">
        <v>53</v>
      </c>
      <c r="O880" s="67"/>
      <c r="P880" s="193">
        <f>O880*H880</f>
        <v>0</v>
      </c>
      <c r="Q880" s="193">
        <v>0</v>
      </c>
      <c r="R880" s="193">
        <f>Q880*H880</f>
        <v>0</v>
      </c>
      <c r="S880" s="193">
        <v>0</v>
      </c>
      <c r="T880" s="194">
        <f>S880*H880</f>
        <v>0</v>
      </c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R880" s="195" t="s">
        <v>315</v>
      </c>
      <c r="AT880" s="195" t="s">
        <v>223</v>
      </c>
      <c r="AU880" s="195" t="s">
        <v>21</v>
      </c>
      <c r="AY880" s="19" t="s">
        <v>221</v>
      </c>
      <c r="BE880" s="196">
        <f>IF(N880="základní",J880,0)</f>
        <v>0</v>
      </c>
      <c r="BF880" s="196">
        <f>IF(N880="snížená",J880,0)</f>
        <v>0</v>
      </c>
      <c r="BG880" s="196">
        <f>IF(N880="zákl. přenesená",J880,0)</f>
        <v>0</v>
      </c>
      <c r="BH880" s="196">
        <f>IF(N880="sníž. přenesená",J880,0)</f>
        <v>0</v>
      </c>
      <c r="BI880" s="196">
        <f>IF(N880="nulová",J880,0)</f>
        <v>0</v>
      </c>
      <c r="BJ880" s="19" t="s">
        <v>89</v>
      </c>
      <c r="BK880" s="196">
        <f>ROUND(I880*H880,2)</f>
        <v>0</v>
      </c>
      <c r="BL880" s="19" t="s">
        <v>315</v>
      </c>
      <c r="BM880" s="195" t="s">
        <v>948</v>
      </c>
    </row>
    <row r="881" spans="1:65" s="2" customFormat="1" ht="24.2" customHeight="1">
      <c r="A881" s="37"/>
      <c r="B881" s="38"/>
      <c r="C881" s="184" t="s">
        <v>949</v>
      </c>
      <c r="D881" s="184" t="s">
        <v>223</v>
      </c>
      <c r="E881" s="185" t="s">
        <v>950</v>
      </c>
      <c r="F881" s="186" t="s">
        <v>951</v>
      </c>
      <c r="G881" s="187" t="s">
        <v>407</v>
      </c>
      <c r="H881" s="188">
        <v>1.7000000000000001E-2</v>
      </c>
      <c r="I881" s="189"/>
      <c r="J881" s="190">
        <f>ROUND(I881*H881,2)</f>
        <v>0</v>
      </c>
      <c r="K881" s="186" t="s">
        <v>226</v>
      </c>
      <c r="L881" s="42"/>
      <c r="M881" s="191" t="s">
        <v>44</v>
      </c>
      <c r="N881" s="192" t="s">
        <v>53</v>
      </c>
      <c r="O881" s="67"/>
      <c r="P881" s="193">
        <f>O881*H881</f>
        <v>0</v>
      </c>
      <c r="Q881" s="193">
        <v>0</v>
      </c>
      <c r="R881" s="193">
        <f>Q881*H881</f>
        <v>0</v>
      </c>
      <c r="S881" s="193">
        <v>0</v>
      </c>
      <c r="T881" s="194">
        <f>S881*H881</f>
        <v>0</v>
      </c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R881" s="195" t="s">
        <v>315</v>
      </c>
      <c r="AT881" s="195" t="s">
        <v>223</v>
      </c>
      <c r="AU881" s="195" t="s">
        <v>21</v>
      </c>
      <c r="AY881" s="19" t="s">
        <v>221</v>
      </c>
      <c r="BE881" s="196">
        <f>IF(N881="základní",J881,0)</f>
        <v>0</v>
      </c>
      <c r="BF881" s="196">
        <f>IF(N881="snížená",J881,0)</f>
        <v>0</v>
      </c>
      <c r="BG881" s="196">
        <f>IF(N881="zákl. přenesená",J881,0)</f>
        <v>0</v>
      </c>
      <c r="BH881" s="196">
        <f>IF(N881="sníž. přenesená",J881,0)</f>
        <v>0</v>
      </c>
      <c r="BI881" s="196">
        <f>IF(N881="nulová",J881,0)</f>
        <v>0</v>
      </c>
      <c r="BJ881" s="19" t="s">
        <v>89</v>
      </c>
      <c r="BK881" s="196">
        <f>ROUND(I881*H881,2)</f>
        <v>0</v>
      </c>
      <c r="BL881" s="19" t="s">
        <v>315</v>
      </c>
      <c r="BM881" s="195" t="s">
        <v>952</v>
      </c>
    </row>
    <row r="882" spans="1:65" s="12" customFormat="1" ht="25.9" customHeight="1">
      <c r="B882" s="168"/>
      <c r="C882" s="169"/>
      <c r="D882" s="170" t="s">
        <v>81</v>
      </c>
      <c r="E882" s="171" t="s">
        <v>447</v>
      </c>
      <c r="F882" s="171" t="s">
        <v>953</v>
      </c>
      <c r="G882" s="169"/>
      <c r="H882" s="169"/>
      <c r="I882" s="172"/>
      <c r="J882" s="173">
        <f>BK882</f>
        <v>0</v>
      </c>
      <c r="K882" s="169"/>
      <c r="L882" s="174"/>
      <c r="M882" s="175"/>
      <c r="N882" s="176"/>
      <c r="O882" s="176"/>
      <c r="P882" s="177">
        <f>P883</f>
        <v>0</v>
      </c>
      <c r="Q882" s="176"/>
      <c r="R882" s="177">
        <f>R883</f>
        <v>3.3759000000000007E-3</v>
      </c>
      <c r="S882" s="176"/>
      <c r="T882" s="178">
        <f>T883</f>
        <v>0</v>
      </c>
      <c r="AR882" s="179" t="s">
        <v>123</v>
      </c>
      <c r="AT882" s="180" t="s">
        <v>81</v>
      </c>
      <c r="AU882" s="180" t="s">
        <v>82</v>
      </c>
      <c r="AY882" s="179" t="s">
        <v>221</v>
      </c>
      <c r="BK882" s="181">
        <f>BK883</f>
        <v>0</v>
      </c>
    </row>
    <row r="883" spans="1:65" s="12" customFormat="1" ht="22.9" customHeight="1">
      <c r="B883" s="168"/>
      <c r="C883" s="169"/>
      <c r="D883" s="170" t="s">
        <v>81</v>
      </c>
      <c r="E883" s="182" t="s">
        <v>954</v>
      </c>
      <c r="F883" s="182" t="s">
        <v>955</v>
      </c>
      <c r="G883" s="169"/>
      <c r="H883" s="169"/>
      <c r="I883" s="172"/>
      <c r="J883" s="183">
        <f>BK883</f>
        <v>0</v>
      </c>
      <c r="K883" s="169"/>
      <c r="L883" s="174"/>
      <c r="M883" s="175"/>
      <c r="N883" s="176"/>
      <c r="O883" s="176"/>
      <c r="P883" s="177">
        <f>SUM(P884:P887)</f>
        <v>0</v>
      </c>
      <c r="Q883" s="176"/>
      <c r="R883" s="177">
        <f>SUM(R884:R887)</f>
        <v>3.3759000000000007E-3</v>
      </c>
      <c r="S883" s="176"/>
      <c r="T883" s="178">
        <f>SUM(T884:T887)</f>
        <v>0</v>
      </c>
      <c r="AR883" s="179" t="s">
        <v>123</v>
      </c>
      <c r="AT883" s="180" t="s">
        <v>81</v>
      </c>
      <c r="AU883" s="180" t="s">
        <v>89</v>
      </c>
      <c r="AY883" s="179" t="s">
        <v>221</v>
      </c>
      <c r="BK883" s="181">
        <f>SUM(BK884:BK887)</f>
        <v>0</v>
      </c>
    </row>
    <row r="884" spans="1:65" s="2" customFormat="1" ht="14.45" customHeight="1">
      <c r="A884" s="37"/>
      <c r="B884" s="38"/>
      <c r="C884" s="184" t="s">
        <v>956</v>
      </c>
      <c r="D884" s="184" t="s">
        <v>223</v>
      </c>
      <c r="E884" s="185" t="s">
        <v>957</v>
      </c>
      <c r="F884" s="186" t="s">
        <v>958</v>
      </c>
      <c r="G884" s="187" t="s">
        <v>959</v>
      </c>
      <c r="H884" s="188">
        <v>0.34100000000000003</v>
      </c>
      <c r="I884" s="189"/>
      <c r="J884" s="190">
        <f>ROUND(I884*H884,2)</f>
        <v>0</v>
      </c>
      <c r="K884" s="186" t="s">
        <v>226</v>
      </c>
      <c r="L884" s="42"/>
      <c r="M884" s="191" t="s">
        <v>44</v>
      </c>
      <c r="N884" s="192" t="s">
        <v>53</v>
      </c>
      <c r="O884" s="67"/>
      <c r="P884" s="193">
        <f>O884*H884</f>
        <v>0</v>
      </c>
      <c r="Q884" s="193">
        <v>9.9000000000000008E-3</v>
      </c>
      <c r="R884" s="193">
        <f>Q884*H884</f>
        <v>3.3759000000000007E-3</v>
      </c>
      <c r="S884" s="193">
        <v>0</v>
      </c>
      <c r="T884" s="194">
        <f>S884*H884</f>
        <v>0</v>
      </c>
      <c r="U884" s="37"/>
      <c r="V884" s="37"/>
      <c r="W884" s="37"/>
      <c r="X884" s="37"/>
      <c r="Y884" s="37"/>
      <c r="Z884" s="37"/>
      <c r="AA884" s="37"/>
      <c r="AB884" s="37"/>
      <c r="AC884" s="37"/>
      <c r="AD884" s="37"/>
      <c r="AE884" s="37"/>
      <c r="AR884" s="195" t="s">
        <v>579</v>
      </c>
      <c r="AT884" s="195" t="s">
        <v>223</v>
      </c>
      <c r="AU884" s="195" t="s">
        <v>21</v>
      </c>
      <c r="AY884" s="19" t="s">
        <v>221</v>
      </c>
      <c r="BE884" s="196">
        <f>IF(N884="základní",J884,0)</f>
        <v>0</v>
      </c>
      <c r="BF884" s="196">
        <f>IF(N884="snížená",J884,0)</f>
        <v>0</v>
      </c>
      <c r="BG884" s="196">
        <f>IF(N884="zákl. přenesená",J884,0)</f>
        <v>0</v>
      </c>
      <c r="BH884" s="196">
        <f>IF(N884="sníž. přenesená",J884,0)</f>
        <v>0</v>
      </c>
      <c r="BI884" s="196">
        <f>IF(N884="nulová",J884,0)</f>
        <v>0</v>
      </c>
      <c r="BJ884" s="19" t="s">
        <v>89</v>
      </c>
      <c r="BK884" s="196">
        <f>ROUND(I884*H884,2)</f>
        <v>0</v>
      </c>
      <c r="BL884" s="19" t="s">
        <v>579</v>
      </c>
      <c r="BM884" s="195" t="s">
        <v>960</v>
      </c>
    </row>
    <row r="885" spans="1:65" s="13" customFormat="1">
      <c r="B885" s="197"/>
      <c r="C885" s="198"/>
      <c r="D885" s="199" t="s">
        <v>229</v>
      </c>
      <c r="E885" s="200" t="s">
        <v>44</v>
      </c>
      <c r="F885" s="201" t="s">
        <v>230</v>
      </c>
      <c r="G885" s="198"/>
      <c r="H885" s="200" t="s">
        <v>44</v>
      </c>
      <c r="I885" s="202"/>
      <c r="J885" s="198"/>
      <c r="K885" s="198"/>
      <c r="L885" s="203"/>
      <c r="M885" s="204"/>
      <c r="N885" s="205"/>
      <c r="O885" s="205"/>
      <c r="P885" s="205"/>
      <c r="Q885" s="205"/>
      <c r="R885" s="205"/>
      <c r="S885" s="205"/>
      <c r="T885" s="206"/>
      <c r="AT885" s="207" t="s">
        <v>229</v>
      </c>
      <c r="AU885" s="207" t="s">
        <v>21</v>
      </c>
      <c r="AV885" s="13" t="s">
        <v>89</v>
      </c>
      <c r="AW885" s="13" t="s">
        <v>42</v>
      </c>
      <c r="AX885" s="13" t="s">
        <v>82</v>
      </c>
      <c r="AY885" s="207" t="s">
        <v>221</v>
      </c>
    </row>
    <row r="886" spans="1:65" s="14" customFormat="1">
      <c r="B886" s="208"/>
      <c r="C886" s="209"/>
      <c r="D886" s="199" t="s">
        <v>229</v>
      </c>
      <c r="E886" s="210" t="s">
        <v>44</v>
      </c>
      <c r="F886" s="211" t="s">
        <v>961</v>
      </c>
      <c r="G886" s="209"/>
      <c r="H886" s="212">
        <v>0.34100000000000003</v>
      </c>
      <c r="I886" s="213"/>
      <c r="J886" s="209"/>
      <c r="K886" s="209"/>
      <c r="L886" s="214"/>
      <c r="M886" s="215"/>
      <c r="N886" s="216"/>
      <c r="O886" s="216"/>
      <c r="P886" s="216"/>
      <c r="Q886" s="216"/>
      <c r="R886" s="216"/>
      <c r="S886" s="216"/>
      <c r="T886" s="217"/>
      <c r="AT886" s="218" t="s">
        <v>229</v>
      </c>
      <c r="AU886" s="218" t="s">
        <v>21</v>
      </c>
      <c r="AV886" s="14" t="s">
        <v>21</v>
      </c>
      <c r="AW886" s="14" t="s">
        <v>42</v>
      </c>
      <c r="AX886" s="14" t="s">
        <v>82</v>
      </c>
      <c r="AY886" s="218" t="s">
        <v>221</v>
      </c>
    </row>
    <row r="887" spans="1:65" s="15" customFormat="1">
      <c r="B887" s="219"/>
      <c r="C887" s="220"/>
      <c r="D887" s="199" t="s">
        <v>229</v>
      </c>
      <c r="E887" s="221" t="s">
        <v>44</v>
      </c>
      <c r="F887" s="222" t="s">
        <v>232</v>
      </c>
      <c r="G887" s="220"/>
      <c r="H887" s="223">
        <v>0.34100000000000003</v>
      </c>
      <c r="I887" s="224"/>
      <c r="J887" s="220"/>
      <c r="K887" s="220"/>
      <c r="L887" s="225"/>
      <c r="M887" s="255"/>
      <c r="N887" s="256"/>
      <c r="O887" s="256"/>
      <c r="P887" s="256"/>
      <c r="Q887" s="256"/>
      <c r="R887" s="256"/>
      <c r="S887" s="256"/>
      <c r="T887" s="257"/>
      <c r="AT887" s="229" t="s">
        <v>229</v>
      </c>
      <c r="AU887" s="229" t="s">
        <v>21</v>
      </c>
      <c r="AV887" s="15" t="s">
        <v>227</v>
      </c>
      <c r="AW887" s="15" t="s">
        <v>42</v>
      </c>
      <c r="AX887" s="15" t="s">
        <v>89</v>
      </c>
      <c r="AY887" s="229" t="s">
        <v>221</v>
      </c>
    </row>
    <row r="888" spans="1:65" s="2" customFormat="1" ht="6.95" customHeight="1">
      <c r="A888" s="37"/>
      <c r="B888" s="50"/>
      <c r="C888" s="51"/>
      <c r="D888" s="51"/>
      <c r="E888" s="51"/>
      <c r="F888" s="51"/>
      <c r="G888" s="51"/>
      <c r="H888" s="51"/>
      <c r="I888" s="51"/>
      <c r="J888" s="51"/>
      <c r="K888" s="51"/>
      <c r="L888" s="42"/>
      <c r="M888" s="37"/>
      <c r="O888" s="37"/>
      <c r="P888" s="37"/>
      <c r="Q888" s="37"/>
      <c r="R888" s="37"/>
      <c r="S888" s="37"/>
      <c r="T888" s="37"/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</row>
  </sheetData>
  <sheetProtection algorithmName="SHA-512" hashValue="a8TA03I1dFZfBh8dZxSLhUG3eMKqfoEI7rRWohvlX48VBX/vELu2WriGYtdiXOyH9VJWVzZqSwUoCLByRswtFg==" saltValue="eXS39HwQECOHlJ/+B7i8PVs9Y9ExgBp9PxNdRdv5KRqDqZNMCOTROrekE0939x20/x1AiP7zshrTmZP71vh+AQ==" spinCount="100000" sheet="1" objects="1" scenarios="1" formatColumns="0" formatRows="0" autoFilter="0"/>
  <autoFilter ref="C97:K887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blackAndWhite="1" r:id="rId1"/>
  <headerFooter>
    <oddHeader>&amp;LMěsto Dobříš - stavební úpravy komunikace v ulice Březová&amp;CDOPAS s.r.o.&amp;RPOLOŽKOVÝ VÝKAZ VÝMĚR</oddHeader>
    <oddFooter>&amp;LSO 101.1 - Komunikace a zpevněné plochy&amp;CStrana &amp;P z &amp;N&amp;RPoložkový soupis prací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98"/>
  <sheetViews>
    <sheetView showGridLines="0" topLeftCell="A775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98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2"/>
      <c r="AT3" s="19" t="s">
        <v>21</v>
      </c>
    </row>
    <row r="4" spans="1:46" s="1" customFormat="1" ht="24.95" customHeight="1">
      <c r="B4" s="22"/>
      <c r="D4" s="114" t="s">
        <v>127</v>
      </c>
      <c r="L4" s="22"/>
      <c r="M4" s="115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6" t="s">
        <v>16</v>
      </c>
      <c r="L6" s="22"/>
    </row>
    <row r="7" spans="1:46" s="1" customFormat="1" ht="16.5" customHeight="1">
      <c r="B7" s="22"/>
      <c r="E7" s="415" t="str">
        <f>'Rekapitulace stavby'!K6</f>
        <v>Město Dobříš - stavební úpravy komunikace v ulici Březová</v>
      </c>
      <c r="F7" s="416"/>
      <c r="G7" s="416"/>
      <c r="H7" s="416"/>
      <c r="L7" s="22"/>
    </row>
    <row r="8" spans="1:46" s="1" customFormat="1" ht="12" customHeight="1">
      <c r="B8" s="22"/>
      <c r="D8" s="116" t="s">
        <v>141</v>
      </c>
      <c r="L8" s="22"/>
    </row>
    <row r="9" spans="1:46" s="2" customFormat="1" ht="16.5" customHeight="1">
      <c r="A9" s="37"/>
      <c r="B9" s="42"/>
      <c r="C9" s="37"/>
      <c r="D9" s="37"/>
      <c r="E9" s="415" t="s">
        <v>145</v>
      </c>
      <c r="F9" s="417"/>
      <c r="G9" s="417"/>
      <c r="H9" s="417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6" t="s">
        <v>149</v>
      </c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6.5" customHeight="1">
      <c r="A11" s="37"/>
      <c r="B11" s="42"/>
      <c r="C11" s="37"/>
      <c r="D11" s="37"/>
      <c r="E11" s="418" t="s">
        <v>962</v>
      </c>
      <c r="F11" s="417"/>
      <c r="G11" s="417"/>
      <c r="H11" s="417"/>
      <c r="I11" s="37"/>
      <c r="J11" s="37"/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6" t="s">
        <v>18</v>
      </c>
      <c r="E13" s="37"/>
      <c r="F13" s="106" t="s">
        <v>99</v>
      </c>
      <c r="G13" s="37"/>
      <c r="H13" s="37"/>
      <c r="I13" s="116" t="s">
        <v>20</v>
      </c>
      <c r="J13" s="106" t="s">
        <v>963</v>
      </c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6" t="s">
        <v>22</v>
      </c>
      <c r="E14" s="37"/>
      <c r="F14" s="106" t="s">
        <v>23</v>
      </c>
      <c r="G14" s="37"/>
      <c r="H14" s="37"/>
      <c r="I14" s="116" t="s">
        <v>24</v>
      </c>
      <c r="J14" s="118" t="str">
        <f>'Rekapitulace stavby'!AN8</f>
        <v>13. 6. 2021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21.75" customHeight="1">
      <c r="A15" s="37"/>
      <c r="B15" s="42"/>
      <c r="C15" s="37"/>
      <c r="D15" s="119" t="s">
        <v>26</v>
      </c>
      <c r="E15" s="37"/>
      <c r="F15" s="120" t="s">
        <v>27</v>
      </c>
      <c r="G15" s="37"/>
      <c r="H15" s="37"/>
      <c r="I15" s="119" t="s">
        <v>28</v>
      </c>
      <c r="J15" s="120" t="s">
        <v>964</v>
      </c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6" t="s">
        <v>30</v>
      </c>
      <c r="E16" s="37"/>
      <c r="F16" s="37"/>
      <c r="G16" s="37"/>
      <c r="H16" s="37"/>
      <c r="I16" s="116" t="s">
        <v>31</v>
      </c>
      <c r="J16" s="106" t="s">
        <v>32</v>
      </c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">
        <v>33</v>
      </c>
      <c r="F17" s="37"/>
      <c r="G17" s="37"/>
      <c r="H17" s="37"/>
      <c r="I17" s="116" t="s">
        <v>34</v>
      </c>
      <c r="J17" s="106" t="s">
        <v>35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6.95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6" t="s">
        <v>36</v>
      </c>
      <c r="E19" s="37"/>
      <c r="F19" s="37"/>
      <c r="G19" s="37"/>
      <c r="H19" s="37"/>
      <c r="I19" s="116" t="s">
        <v>31</v>
      </c>
      <c r="J19" s="32" t="str">
        <f>'Rekapitulace stavby'!AN13</f>
        <v>Vyplň údaj</v>
      </c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19" t="str">
        <f>'Rekapitulace stavby'!E14</f>
        <v>Vyplň údaj</v>
      </c>
      <c r="F20" s="420"/>
      <c r="G20" s="420"/>
      <c r="H20" s="420"/>
      <c r="I20" s="116" t="s">
        <v>34</v>
      </c>
      <c r="J20" s="32" t="str">
        <f>'Rekapitulace stavby'!AN14</f>
        <v>Vyplň údaj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6.95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6" t="s">
        <v>38</v>
      </c>
      <c r="E22" s="37"/>
      <c r="F22" s="37"/>
      <c r="G22" s="37"/>
      <c r="H22" s="37"/>
      <c r="I22" s="116" t="s">
        <v>31</v>
      </c>
      <c r="J22" s="106" t="s">
        <v>39</v>
      </c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">
        <v>40</v>
      </c>
      <c r="F23" s="37"/>
      <c r="G23" s="37"/>
      <c r="H23" s="37"/>
      <c r="I23" s="116" t="s">
        <v>34</v>
      </c>
      <c r="J23" s="106" t="s">
        <v>41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6.95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6" t="s">
        <v>43</v>
      </c>
      <c r="E25" s="37"/>
      <c r="F25" s="37"/>
      <c r="G25" s="37"/>
      <c r="H25" s="37"/>
      <c r="I25" s="116" t="s">
        <v>31</v>
      </c>
      <c r="J25" s="106" t="s">
        <v>44</v>
      </c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">
        <v>45</v>
      </c>
      <c r="F26" s="37"/>
      <c r="G26" s="37"/>
      <c r="H26" s="37"/>
      <c r="I26" s="116" t="s">
        <v>34</v>
      </c>
      <c r="J26" s="106" t="s">
        <v>44</v>
      </c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6.95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6" t="s">
        <v>46</v>
      </c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47.25" customHeight="1">
      <c r="A29" s="121"/>
      <c r="B29" s="122"/>
      <c r="C29" s="121"/>
      <c r="D29" s="121"/>
      <c r="E29" s="421" t="s">
        <v>47</v>
      </c>
      <c r="F29" s="421"/>
      <c r="G29" s="421"/>
      <c r="H29" s="421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24"/>
      <c r="E31" s="124"/>
      <c r="F31" s="124"/>
      <c r="G31" s="124"/>
      <c r="H31" s="124"/>
      <c r="I31" s="124"/>
      <c r="J31" s="124"/>
      <c r="K31" s="124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35" customHeight="1">
      <c r="A32" s="37"/>
      <c r="B32" s="42"/>
      <c r="C32" s="37"/>
      <c r="D32" s="125" t="s">
        <v>48</v>
      </c>
      <c r="E32" s="37"/>
      <c r="F32" s="37"/>
      <c r="G32" s="37"/>
      <c r="H32" s="37"/>
      <c r="I32" s="37"/>
      <c r="J32" s="126">
        <f>ROUND(J94, 2)</f>
        <v>0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6.95" customHeight="1">
      <c r="A33" s="37"/>
      <c r="B33" s="42"/>
      <c r="C33" s="37"/>
      <c r="D33" s="124"/>
      <c r="E33" s="124"/>
      <c r="F33" s="124"/>
      <c r="G33" s="124"/>
      <c r="H33" s="124"/>
      <c r="I33" s="124"/>
      <c r="J33" s="124"/>
      <c r="K33" s="124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37"/>
      <c r="F34" s="127" t="s">
        <v>50</v>
      </c>
      <c r="G34" s="37"/>
      <c r="H34" s="37"/>
      <c r="I34" s="127" t="s">
        <v>49</v>
      </c>
      <c r="J34" s="127" t="s">
        <v>51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customHeight="1">
      <c r="A35" s="37"/>
      <c r="B35" s="42"/>
      <c r="C35" s="37"/>
      <c r="D35" s="128" t="s">
        <v>52</v>
      </c>
      <c r="E35" s="116" t="s">
        <v>53</v>
      </c>
      <c r="F35" s="129">
        <f>ROUND((SUM(BE94:BE797)),  2)</f>
        <v>0</v>
      </c>
      <c r="G35" s="37"/>
      <c r="H35" s="37"/>
      <c r="I35" s="130">
        <v>0.21</v>
      </c>
      <c r="J35" s="129">
        <f>ROUND(((SUM(BE94:BE797))*I35),  2)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customHeight="1">
      <c r="A36" s="37"/>
      <c r="B36" s="42"/>
      <c r="C36" s="37"/>
      <c r="D36" s="37"/>
      <c r="E36" s="116" t="s">
        <v>54</v>
      </c>
      <c r="F36" s="129">
        <f>ROUND((SUM(BF94:BF797)),  2)</f>
        <v>0</v>
      </c>
      <c r="G36" s="37"/>
      <c r="H36" s="37"/>
      <c r="I36" s="130">
        <v>0.15</v>
      </c>
      <c r="J36" s="129">
        <f>ROUND(((SUM(BF94:BF797))*I36),  2)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16" t="s">
        <v>55</v>
      </c>
      <c r="F37" s="129">
        <f>ROUND((SUM(BG94:BG797)),  2)</f>
        <v>0</v>
      </c>
      <c r="G37" s="37"/>
      <c r="H37" s="37"/>
      <c r="I37" s="130">
        <v>0.21</v>
      </c>
      <c r="J37" s="129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45" hidden="1" customHeight="1">
      <c r="A38" s="37"/>
      <c r="B38" s="42"/>
      <c r="C38" s="37"/>
      <c r="D38" s="37"/>
      <c r="E38" s="116" t="s">
        <v>56</v>
      </c>
      <c r="F38" s="129">
        <f>ROUND((SUM(BH94:BH797)),  2)</f>
        <v>0</v>
      </c>
      <c r="G38" s="37"/>
      <c r="H38" s="37"/>
      <c r="I38" s="130">
        <v>0.15</v>
      </c>
      <c r="J38" s="129">
        <f>0</f>
        <v>0</v>
      </c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45" hidden="1" customHeight="1">
      <c r="A39" s="37"/>
      <c r="B39" s="42"/>
      <c r="C39" s="37"/>
      <c r="D39" s="37"/>
      <c r="E39" s="116" t="s">
        <v>57</v>
      </c>
      <c r="F39" s="129">
        <f>ROUND((SUM(BI94:BI797)),  2)</f>
        <v>0</v>
      </c>
      <c r="G39" s="37"/>
      <c r="H39" s="37"/>
      <c r="I39" s="130">
        <v>0</v>
      </c>
      <c r="J39" s="129">
        <f>0</f>
        <v>0</v>
      </c>
      <c r="K39" s="37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6.95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35" customHeight="1">
      <c r="A41" s="37"/>
      <c r="B41" s="42"/>
      <c r="C41" s="131"/>
      <c r="D41" s="132" t="s">
        <v>58</v>
      </c>
      <c r="E41" s="133"/>
      <c r="F41" s="133"/>
      <c r="G41" s="134" t="s">
        <v>59</v>
      </c>
      <c r="H41" s="135" t="s">
        <v>60</v>
      </c>
      <c r="I41" s="133"/>
      <c r="J41" s="136">
        <f>SUM(J32:J39)</f>
        <v>0</v>
      </c>
      <c r="K41" s="137"/>
      <c r="L41" s="11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45" customHeight="1">
      <c r="A42" s="37"/>
      <c r="B42" s="138"/>
      <c r="C42" s="139"/>
      <c r="D42" s="139"/>
      <c r="E42" s="139"/>
      <c r="F42" s="139"/>
      <c r="G42" s="139"/>
      <c r="H42" s="139"/>
      <c r="I42" s="139"/>
      <c r="J42" s="139"/>
      <c r="K42" s="139"/>
      <c r="L42" s="11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6.95" customHeight="1">
      <c r="A46" s="37"/>
      <c r="B46" s="140"/>
      <c r="C46" s="141"/>
      <c r="D46" s="141"/>
      <c r="E46" s="141"/>
      <c r="F46" s="141"/>
      <c r="G46" s="141"/>
      <c r="H46" s="141"/>
      <c r="I46" s="141"/>
      <c r="J46" s="141"/>
      <c r="K46" s="141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4.95" customHeight="1">
      <c r="A47" s="37"/>
      <c r="B47" s="38"/>
      <c r="C47" s="25" t="s">
        <v>189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413" t="str">
        <f>E7</f>
        <v>Město Dobříš - stavební úpravy komunikace v ulici Březová</v>
      </c>
      <c r="F50" s="414"/>
      <c r="G50" s="414"/>
      <c r="H50" s="414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3"/>
      <c r="C51" s="31" t="s">
        <v>141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7"/>
      <c r="B52" s="38"/>
      <c r="C52" s="39"/>
      <c r="D52" s="39"/>
      <c r="E52" s="413" t="s">
        <v>145</v>
      </c>
      <c r="F52" s="412"/>
      <c r="G52" s="412"/>
      <c r="H52" s="412"/>
      <c r="I52" s="39"/>
      <c r="J52" s="39"/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1" t="s">
        <v>149</v>
      </c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>
      <c r="A54" s="37"/>
      <c r="B54" s="38"/>
      <c r="C54" s="39"/>
      <c r="D54" s="39"/>
      <c r="E54" s="401" t="str">
        <f>E11</f>
        <v>SO 101.2 - Kanalizace a odvodnění</v>
      </c>
      <c r="F54" s="412"/>
      <c r="G54" s="412"/>
      <c r="H54" s="412"/>
      <c r="I54" s="39"/>
      <c r="J54" s="39"/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6.95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1" t="s">
        <v>22</v>
      </c>
      <c r="D56" s="39"/>
      <c r="E56" s="39"/>
      <c r="F56" s="29" t="str">
        <f>F14</f>
        <v>Dobříš</v>
      </c>
      <c r="G56" s="39"/>
      <c r="H56" s="39"/>
      <c r="I56" s="31" t="s">
        <v>24</v>
      </c>
      <c r="J56" s="62" t="str">
        <f>IF(J14="","",J14)</f>
        <v>13. 6. 2021</v>
      </c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6.95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" customHeight="1">
      <c r="A58" s="37"/>
      <c r="B58" s="38"/>
      <c r="C58" s="31" t="s">
        <v>30</v>
      </c>
      <c r="D58" s="39"/>
      <c r="E58" s="39"/>
      <c r="F58" s="29" t="str">
        <f>E17</f>
        <v>Město Dobříš, Mírové náměstí 119, 263 01 Dobříš</v>
      </c>
      <c r="G58" s="39"/>
      <c r="H58" s="39"/>
      <c r="I58" s="31" t="s">
        <v>38</v>
      </c>
      <c r="J58" s="35" t="str">
        <f>E23</f>
        <v>DOPAS s.r.o.</v>
      </c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" customHeight="1">
      <c r="A59" s="37"/>
      <c r="B59" s="38"/>
      <c r="C59" s="31" t="s">
        <v>36</v>
      </c>
      <c r="D59" s="39"/>
      <c r="E59" s="39"/>
      <c r="F59" s="29" t="str">
        <f>IF(E20="","",E20)</f>
        <v>Vyplň údaj</v>
      </c>
      <c r="G59" s="39"/>
      <c r="H59" s="39"/>
      <c r="I59" s="31" t="s">
        <v>43</v>
      </c>
      <c r="J59" s="35" t="str">
        <f>E26</f>
        <v>L. Štuller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35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42" t="s">
        <v>190</v>
      </c>
      <c r="D61" s="143"/>
      <c r="E61" s="143"/>
      <c r="F61" s="143"/>
      <c r="G61" s="143"/>
      <c r="H61" s="143"/>
      <c r="I61" s="143"/>
      <c r="J61" s="144" t="s">
        <v>191</v>
      </c>
      <c r="K61" s="143"/>
      <c r="L61" s="11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35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5" t="s">
        <v>80</v>
      </c>
      <c r="D63" s="39"/>
      <c r="E63" s="39"/>
      <c r="F63" s="39"/>
      <c r="G63" s="39"/>
      <c r="H63" s="39"/>
      <c r="I63" s="39"/>
      <c r="J63" s="80">
        <f>J94</f>
        <v>0</v>
      </c>
      <c r="K63" s="39"/>
      <c r="L63" s="11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9" t="s">
        <v>192</v>
      </c>
    </row>
    <row r="64" spans="1:47" s="9" customFormat="1" ht="24.95" customHeight="1">
      <c r="B64" s="146"/>
      <c r="C64" s="147"/>
      <c r="D64" s="148" t="s">
        <v>193</v>
      </c>
      <c r="E64" s="149"/>
      <c r="F64" s="149"/>
      <c r="G64" s="149"/>
      <c r="H64" s="149"/>
      <c r="I64" s="149"/>
      <c r="J64" s="150">
        <f>J95</f>
        <v>0</v>
      </c>
      <c r="K64" s="147"/>
      <c r="L64" s="151"/>
    </row>
    <row r="65" spans="1:31" s="10" customFormat="1" ht="19.899999999999999" customHeight="1">
      <c r="B65" s="152"/>
      <c r="C65" s="100"/>
      <c r="D65" s="153" t="s">
        <v>194</v>
      </c>
      <c r="E65" s="154"/>
      <c r="F65" s="154"/>
      <c r="G65" s="154"/>
      <c r="H65" s="154"/>
      <c r="I65" s="154"/>
      <c r="J65" s="155">
        <f>J96</f>
        <v>0</v>
      </c>
      <c r="K65" s="100"/>
      <c r="L65" s="156"/>
    </row>
    <row r="66" spans="1:31" s="10" customFormat="1" ht="19.899999999999999" customHeight="1">
      <c r="B66" s="152"/>
      <c r="C66" s="100"/>
      <c r="D66" s="153" t="s">
        <v>196</v>
      </c>
      <c r="E66" s="154"/>
      <c r="F66" s="154"/>
      <c r="G66" s="154"/>
      <c r="H66" s="154"/>
      <c r="I66" s="154"/>
      <c r="J66" s="155">
        <f>J436</f>
        <v>0</v>
      </c>
      <c r="K66" s="100"/>
      <c r="L66" s="156"/>
    </row>
    <row r="67" spans="1:31" s="10" customFormat="1" ht="19.899999999999999" customHeight="1">
      <c r="B67" s="152"/>
      <c r="C67" s="100"/>
      <c r="D67" s="153" t="s">
        <v>965</v>
      </c>
      <c r="E67" s="154"/>
      <c r="F67" s="154"/>
      <c r="G67" s="154"/>
      <c r="H67" s="154"/>
      <c r="I67" s="154"/>
      <c r="J67" s="155">
        <f>J456</f>
        <v>0</v>
      </c>
      <c r="K67" s="100"/>
      <c r="L67" s="156"/>
    </row>
    <row r="68" spans="1:31" s="10" customFormat="1" ht="19.899999999999999" customHeight="1">
      <c r="B68" s="152"/>
      <c r="C68" s="100"/>
      <c r="D68" s="153" t="s">
        <v>197</v>
      </c>
      <c r="E68" s="154"/>
      <c r="F68" s="154"/>
      <c r="G68" s="154"/>
      <c r="H68" s="154"/>
      <c r="I68" s="154"/>
      <c r="J68" s="155">
        <f>J514</f>
        <v>0</v>
      </c>
      <c r="K68" s="100"/>
      <c r="L68" s="156"/>
    </row>
    <row r="69" spans="1:31" s="10" customFormat="1" ht="19.899999999999999" customHeight="1">
      <c r="B69" s="152"/>
      <c r="C69" s="100"/>
      <c r="D69" s="153" t="s">
        <v>198</v>
      </c>
      <c r="E69" s="154"/>
      <c r="F69" s="154"/>
      <c r="G69" s="154"/>
      <c r="H69" s="154"/>
      <c r="I69" s="154"/>
      <c r="J69" s="155">
        <f>J531</f>
        <v>0</v>
      </c>
      <c r="K69" s="100"/>
      <c r="L69" s="156"/>
    </row>
    <row r="70" spans="1:31" s="10" customFormat="1" ht="19.899999999999999" customHeight="1">
      <c r="B70" s="152"/>
      <c r="C70" s="100"/>
      <c r="D70" s="153" t="s">
        <v>199</v>
      </c>
      <c r="E70" s="154"/>
      <c r="F70" s="154"/>
      <c r="G70" s="154"/>
      <c r="H70" s="154"/>
      <c r="I70" s="154"/>
      <c r="J70" s="155">
        <f>J700</f>
        <v>0</v>
      </c>
      <c r="K70" s="100"/>
      <c r="L70" s="156"/>
    </row>
    <row r="71" spans="1:31" s="10" customFormat="1" ht="19.899999999999999" customHeight="1">
      <c r="B71" s="152"/>
      <c r="C71" s="100"/>
      <c r="D71" s="153" t="s">
        <v>200</v>
      </c>
      <c r="E71" s="154"/>
      <c r="F71" s="154"/>
      <c r="G71" s="154"/>
      <c r="H71" s="154"/>
      <c r="I71" s="154"/>
      <c r="J71" s="155">
        <f>J767</f>
        <v>0</v>
      </c>
      <c r="K71" s="100"/>
      <c r="L71" s="156"/>
    </row>
    <row r="72" spans="1:31" s="10" customFormat="1" ht="19.899999999999999" customHeight="1">
      <c r="B72" s="152"/>
      <c r="C72" s="100"/>
      <c r="D72" s="153" t="s">
        <v>201</v>
      </c>
      <c r="E72" s="154"/>
      <c r="F72" s="154"/>
      <c r="G72" s="154"/>
      <c r="H72" s="154"/>
      <c r="I72" s="154"/>
      <c r="J72" s="155">
        <f>J795</f>
        <v>0</v>
      </c>
      <c r="K72" s="100"/>
      <c r="L72" s="156"/>
    </row>
    <row r="73" spans="1:31" s="2" customFormat="1" ht="21.7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5" customHeight="1">
      <c r="A74" s="37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1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8" spans="1:31" s="2" customFormat="1" ht="6.95" customHeight="1">
      <c r="A78" s="37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24.95" customHeight="1">
      <c r="A79" s="37"/>
      <c r="B79" s="38"/>
      <c r="C79" s="25" t="s">
        <v>206</v>
      </c>
      <c r="D79" s="39"/>
      <c r="E79" s="39"/>
      <c r="F79" s="39"/>
      <c r="G79" s="39"/>
      <c r="H79" s="39"/>
      <c r="I79" s="39"/>
      <c r="J79" s="39"/>
      <c r="K79" s="39"/>
      <c r="L79" s="11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3" s="2" customFormat="1" ht="12" customHeight="1">
      <c r="A81" s="37"/>
      <c r="B81" s="38"/>
      <c r="C81" s="31" t="s">
        <v>16</v>
      </c>
      <c r="D81" s="39"/>
      <c r="E81" s="39"/>
      <c r="F81" s="39"/>
      <c r="G81" s="39"/>
      <c r="H81" s="39"/>
      <c r="I81" s="39"/>
      <c r="J81" s="39"/>
      <c r="K81" s="39"/>
      <c r="L81" s="11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3" s="2" customFormat="1" ht="16.5" customHeight="1">
      <c r="A82" s="37"/>
      <c r="B82" s="38"/>
      <c r="C82" s="39"/>
      <c r="D82" s="39"/>
      <c r="E82" s="413" t="str">
        <f>E7</f>
        <v>Město Dobříš - stavební úpravy komunikace v ulici Březová</v>
      </c>
      <c r="F82" s="414"/>
      <c r="G82" s="414"/>
      <c r="H82" s="414"/>
      <c r="I82" s="39"/>
      <c r="J82" s="39"/>
      <c r="K82" s="39"/>
      <c r="L82" s="11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3" s="1" customFormat="1" ht="12" customHeight="1">
      <c r="B83" s="23"/>
      <c r="C83" s="31" t="s">
        <v>141</v>
      </c>
      <c r="D83" s="24"/>
      <c r="E83" s="24"/>
      <c r="F83" s="24"/>
      <c r="G83" s="24"/>
      <c r="H83" s="24"/>
      <c r="I83" s="24"/>
      <c r="J83" s="24"/>
      <c r="K83" s="24"/>
      <c r="L83" s="22"/>
    </row>
    <row r="84" spans="1:63" s="2" customFormat="1" ht="16.5" customHeight="1">
      <c r="A84" s="37"/>
      <c r="B84" s="38"/>
      <c r="C84" s="39"/>
      <c r="D84" s="39"/>
      <c r="E84" s="413" t="s">
        <v>145</v>
      </c>
      <c r="F84" s="412"/>
      <c r="G84" s="412"/>
      <c r="H84" s="412"/>
      <c r="I84" s="39"/>
      <c r="J84" s="39"/>
      <c r="K84" s="39"/>
      <c r="L84" s="11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3" s="2" customFormat="1" ht="12" customHeight="1">
      <c r="A85" s="37"/>
      <c r="B85" s="38"/>
      <c r="C85" s="31" t="s">
        <v>149</v>
      </c>
      <c r="D85" s="39"/>
      <c r="E85" s="39"/>
      <c r="F85" s="39"/>
      <c r="G85" s="39"/>
      <c r="H85" s="39"/>
      <c r="I85" s="39"/>
      <c r="J85" s="39"/>
      <c r="K85" s="39"/>
      <c r="L85" s="11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3" s="2" customFormat="1" ht="16.5" customHeight="1">
      <c r="A86" s="37"/>
      <c r="B86" s="38"/>
      <c r="C86" s="39"/>
      <c r="D86" s="39"/>
      <c r="E86" s="401" t="str">
        <f>E11</f>
        <v>SO 101.2 - Kanalizace a odvodnění</v>
      </c>
      <c r="F86" s="412"/>
      <c r="G86" s="412"/>
      <c r="H86" s="412"/>
      <c r="I86" s="39"/>
      <c r="J86" s="39"/>
      <c r="K86" s="39"/>
      <c r="L86" s="11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3" s="2" customFormat="1" ht="6.95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1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3" s="2" customFormat="1" ht="12" customHeight="1">
      <c r="A88" s="37"/>
      <c r="B88" s="38"/>
      <c r="C88" s="31" t="s">
        <v>22</v>
      </c>
      <c r="D88" s="39"/>
      <c r="E88" s="39"/>
      <c r="F88" s="29" t="str">
        <f>F14</f>
        <v>Dobříš</v>
      </c>
      <c r="G88" s="39"/>
      <c r="H88" s="39"/>
      <c r="I88" s="31" t="s">
        <v>24</v>
      </c>
      <c r="J88" s="62" t="str">
        <f>IF(J14="","",J14)</f>
        <v>13. 6. 2021</v>
      </c>
      <c r="K88" s="39"/>
      <c r="L88" s="11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63" s="2" customFormat="1" ht="6.95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1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63" s="2" customFormat="1" ht="15.2" customHeight="1">
      <c r="A90" s="37"/>
      <c r="B90" s="38"/>
      <c r="C90" s="31" t="s">
        <v>30</v>
      </c>
      <c r="D90" s="39"/>
      <c r="E90" s="39"/>
      <c r="F90" s="29" t="str">
        <f>E17</f>
        <v>Město Dobříš, Mírové náměstí 119, 263 01 Dobříš</v>
      </c>
      <c r="G90" s="39"/>
      <c r="H90" s="39"/>
      <c r="I90" s="31" t="s">
        <v>38</v>
      </c>
      <c r="J90" s="35" t="str">
        <f>E23</f>
        <v>DOPAS s.r.o.</v>
      </c>
      <c r="K90" s="39"/>
      <c r="L90" s="11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63" s="2" customFormat="1" ht="15.2" customHeight="1">
      <c r="A91" s="37"/>
      <c r="B91" s="38"/>
      <c r="C91" s="31" t="s">
        <v>36</v>
      </c>
      <c r="D91" s="39"/>
      <c r="E91" s="39"/>
      <c r="F91" s="29" t="str">
        <f>IF(E20="","",E20)</f>
        <v>Vyplň údaj</v>
      </c>
      <c r="G91" s="39"/>
      <c r="H91" s="39"/>
      <c r="I91" s="31" t="s">
        <v>43</v>
      </c>
      <c r="J91" s="35" t="str">
        <f>E26</f>
        <v>L. Štuller</v>
      </c>
      <c r="K91" s="39"/>
      <c r="L91" s="11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63" s="2" customFormat="1" ht="10.35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1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63" s="11" customFormat="1" ht="29.25" customHeight="1">
      <c r="A93" s="157"/>
      <c r="B93" s="158"/>
      <c r="C93" s="159" t="s">
        <v>207</v>
      </c>
      <c r="D93" s="160" t="s">
        <v>67</v>
      </c>
      <c r="E93" s="160" t="s">
        <v>63</v>
      </c>
      <c r="F93" s="160" t="s">
        <v>64</v>
      </c>
      <c r="G93" s="160" t="s">
        <v>208</v>
      </c>
      <c r="H93" s="160" t="s">
        <v>209</v>
      </c>
      <c r="I93" s="160" t="s">
        <v>210</v>
      </c>
      <c r="J93" s="160" t="s">
        <v>191</v>
      </c>
      <c r="K93" s="161" t="s">
        <v>211</v>
      </c>
      <c r="L93" s="162"/>
      <c r="M93" s="71" t="s">
        <v>44</v>
      </c>
      <c r="N93" s="72" t="s">
        <v>52</v>
      </c>
      <c r="O93" s="72" t="s">
        <v>212</v>
      </c>
      <c r="P93" s="72" t="s">
        <v>213</v>
      </c>
      <c r="Q93" s="72" t="s">
        <v>214</v>
      </c>
      <c r="R93" s="72" t="s">
        <v>215</v>
      </c>
      <c r="S93" s="72" t="s">
        <v>216</v>
      </c>
      <c r="T93" s="73" t="s">
        <v>217</v>
      </c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</row>
    <row r="94" spans="1:63" s="2" customFormat="1" ht="22.9" customHeight="1">
      <c r="A94" s="37"/>
      <c r="B94" s="38"/>
      <c r="C94" s="78" t="s">
        <v>218</v>
      </c>
      <c r="D94" s="39"/>
      <c r="E94" s="39"/>
      <c r="F94" s="39"/>
      <c r="G94" s="39"/>
      <c r="H94" s="39"/>
      <c r="I94" s="39"/>
      <c r="J94" s="163">
        <f>BK94</f>
        <v>0</v>
      </c>
      <c r="K94" s="39"/>
      <c r="L94" s="42"/>
      <c r="M94" s="74"/>
      <c r="N94" s="164"/>
      <c r="O94" s="75"/>
      <c r="P94" s="165">
        <f>P95</f>
        <v>0</v>
      </c>
      <c r="Q94" s="75"/>
      <c r="R94" s="165">
        <f>R95</f>
        <v>141.05345706</v>
      </c>
      <c r="S94" s="75"/>
      <c r="T94" s="166">
        <f>T95</f>
        <v>25.555869999999995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9" t="s">
        <v>81</v>
      </c>
      <c r="AU94" s="19" t="s">
        <v>192</v>
      </c>
      <c r="BK94" s="167">
        <f>BK95</f>
        <v>0</v>
      </c>
    </row>
    <row r="95" spans="1:63" s="12" customFormat="1" ht="25.9" customHeight="1">
      <c r="B95" s="168"/>
      <c r="C95" s="169"/>
      <c r="D95" s="170" t="s">
        <v>81</v>
      </c>
      <c r="E95" s="171" t="s">
        <v>219</v>
      </c>
      <c r="F95" s="171" t="s">
        <v>220</v>
      </c>
      <c r="G95" s="169"/>
      <c r="H95" s="169"/>
      <c r="I95" s="172"/>
      <c r="J95" s="173">
        <f>BK95</f>
        <v>0</v>
      </c>
      <c r="K95" s="169"/>
      <c r="L95" s="174"/>
      <c r="M95" s="175"/>
      <c r="N95" s="176"/>
      <c r="O95" s="176"/>
      <c r="P95" s="177">
        <f>P96+P436+P456+P514+P531+P700+P767+P795</f>
        <v>0</v>
      </c>
      <c r="Q95" s="176"/>
      <c r="R95" s="177">
        <f>R96+R436+R456+R514+R531+R700+R767+R795</f>
        <v>141.05345706</v>
      </c>
      <c r="S95" s="176"/>
      <c r="T95" s="178">
        <f>T96+T436+T456+T514+T531+T700+T767+T795</f>
        <v>25.555869999999995</v>
      </c>
      <c r="AR95" s="179" t="s">
        <v>89</v>
      </c>
      <c r="AT95" s="180" t="s">
        <v>81</v>
      </c>
      <c r="AU95" s="180" t="s">
        <v>82</v>
      </c>
      <c r="AY95" s="179" t="s">
        <v>221</v>
      </c>
      <c r="BK95" s="181">
        <f>BK96+BK436+BK456+BK514+BK531+BK700+BK767+BK795</f>
        <v>0</v>
      </c>
    </row>
    <row r="96" spans="1:63" s="12" customFormat="1" ht="22.9" customHeight="1">
      <c r="B96" s="168"/>
      <c r="C96" s="169"/>
      <c r="D96" s="170" t="s">
        <v>81</v>
      </c>
      <c r="E96" s="182" t="s">
        <v>89</v>
      </c>
      <c r="F96" s="182" t="s">
        <v>222</v>
      </c>
      <c r="G96" s="169"/>
      <c r="H96" s="169"/>
      <c r="I96" s="172"/>
      <c r="J96" s="183">
        <f>BK96</f>
        <v>0</v>
      </c>
      <c r="K96" s="169"/>
      <c r="L96" s="174"/>
      <c r="M96" s="175"/>
      <c r="N96" s="176"/>
      <c r="O96" s="176"/>
      <c r="P96" s="177">
        <f>SUM(P97:P435)</f>
        <v>0</v>
      </c>
      <c r="Q96" s="176"/>
      <c r="R96" s="177">
        <f>SUM(R97:R435)</f>
        <v>1.65091118</v>
      </c>
      <c r="S96" s="176"/>
      <c r="T96" s="178">
        <f>SUM(T97:T435)</f>
        <v>25.497849999999996</v>
      </c>
      <c r="AR96" s="179" t="s">
        <v>89</v>
      </c>
      <c r="AT96" s="180" t="s">
        <v>81</v>
      </c>
      <c r="AU96" s="180" t="s">
        <v>89</v>
      </c>
      <c r="AY96" s="179" t="s">
        <v>221</v>
      </c>
      <c r="BK96" s="181">
        <f>SUM(BK97:BK435)</f>
        <v>0</v>
      </c>
    </row>
    <row r="97" spans="1:65" s="2" customFormat="1" ht="37.9" customHeight="1">
      <c r="A97" s="37"/>
      <c r="B97" s="38"/>
      <c r="C97" s="184" t="s">
        <v>89</v>
      </c>
      <c r="D97" s="184" t="s">
        <v>223</v>
      </c>
      <c r="E97" s="185" t="s">
        <v>966</v>
      </c>
      <c r="F97" s="186" t="s">
        <v>967</v>
      </c>
      <c r="G97" s="187" t="s">
        <v>133</v>
      </c>
      <c r="H97" s="188">
        <v>26.45</v>
      </c>
      <c r="I97" s="189"/>
      <c r="J97" s="190">
        <f>ROUND(I97*H97,2)</f>
        <v>0</v>
      </c>
      <c r="K97" s="186" t="s">
        <v>226</v>
      </c>
      <c r="L97" s="42"/>
      <c r="M97" s="191" t="s">
        <v>44</v>
      </c>
      <c r="N97" s="192" t="s">
        <v>53</v>
      </c>
      <c r="O97" s="67"/>
      <c r="P97" s="193">
        <f>O97*H97</f>
        <v>0</v>
      </c>
      <c r="Q97" s="193">
        <v>0</v>
      </c>
      <c r="R97" s="193">
        <f>Q97*H97</f>
        <v>0</v>
      </c>
      <c r="S97" s="193">
        <v>0.28999999999999998</v>
      </c>
      <c r="T97" s="194">
        <f>S97*H97</f>
        <v>7.6704999999999997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227</v>
      </c>
      <c r="AT97" s="195" t="s">
        <v>223</v>
      </c>
      <c r="AU97" s="195" t="s">
        <v>21</v>
      </c>
      <c r="AY97" s="19" t="s">
        <v>221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9" t="s">
        <v>89</v>
      </c>
      <c r="BK97" s="196">
        <f>ROUND(I97*H97,2)</f>
        <v>0</v>
      </c>
      <c r="BL97" s="19" t="s">
        <v>227</v>
      </c>
      <c r="BM97" s="195" t="s">
        <v>968</v>
      </c>
    </row>
    <row r="98" spans="1:65" s="13" customFormat="1">
      <c r="B98" s="197"/>
      <c r="C98" s="198"/>
      <c r="D98" s="199" t="s">
        <v>229</v>
      </c>
      <c r="E98" s="200" t="s">
        <v>44</v>
      </c>
      <c r="F98" s="201" t="s">
        <v>230</v>
      </c>
      <c r="G98" s="198"/>
      <c r="H98" s="200" t="s">
        <v>44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229</v>
      </c>
      <c r="AU98" s="207" t="s">
        <v>21</v>
      </c>
      <c r="AV98" s="13" t="s">
        <v>89</v>
      </c>
      <c r="AW98" s="13" t="s">
        <v>42</v>
      </c>
      <c r="AX98" s="13" t="s">
        <v>82</v>
      </c>
      <c r="AY98" s="207" t="s">
        <v>221</v>
      </c>
    </row>
    <row r="99" spans="1:65" s="14" customFormat="1">
      <c r="B99" s="208"/>
      <c r="C99" s="209"/>
      <c r="D99" s="199" t="s">
        <v>229</v>
      </c>
      <c r="E99" s="210" t="s">
        <v>44</v>
      </c>
      <c r="F99" s="211" t="s">
        <v>969</v>
      </c>
      <c r="G99" s="209"/>
      <c r="H99" s="212">
        <v>26.45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229</v>
      </c>
      <c r="AU99" s="218" t="s">
        <v>21</v>
      </c>
      <c r="AV99" s="14" t="s">
        <v>21</v>
      </c>
      <c r="AW99" s="14" t="s">
        <v>42</v>
      </c>
      <c r="AX99" s="14" t="s">
        <v>82</v>
      </c>
      <c r="AY99" s="218" t="s">
        <v>221</v>
      </c>
    </row>
    <row r="100" spans="1:65" s="15" customFormat="1">
      <c r="B100" s="219"/>
      <c r="C100" s="220"/>
      <c r="D100" s="199" t="s">
        <v>229</v>
      </c>
      <c r="E100" s="221" t="s">
        <v>44</v>
      </c>
      <c r="F100" s="222" t="s">
        <v>232</v>
      </c>
      <c r="G100" s="220"/>
      <c r="H100" s="223">
        <v>26.45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229</v>
      </c>
      <c r="AU100" s="229" t="s">
        <v>21</v>
      </c>
      <c r="AV100" s="15" t="s">
        <v>227</v>
      </c>
      <c r="AW100" s="15" t="s">
        <v>42</v>
      </c>
      <c r="AX100" s="15" t="s">
        <v>89</v>
      </c>
      <c r="AY100" s="229" t="s">
        <v>221</v>
      </c>
    </row>
    <row r="101" spans="1:65" s="2" customFormat="1" ht="33.6" customHeight="1">
      <c r="A101" s="37"/>
      <c r="B101" s="38"/>
      <c r="C101" s="184" t="s">
        <v>21</v>
      </c>
      <c r="D101" s="184" t="s">
        <v>223</v>
      </c>
      <c r="E101" s="185" t="s">
        <v>970</v>
      </c>
      <c r="F101" s="186" t="s">
        <v>971</v>
      </c>
      <c r="G101" s="187" t="s">
        <v>133</v>
      </c>
      <c r="H101" s="188">
        <v>26.45</v>
      </c>
      <c r="I101" s="189"/>
      <c r="J101" s="190">
        <f>ROUND(I101*H101,2)</f>
        <v>0</v>
      </c>
      <c r="K101" s="186" t="s">
        <v>226</v>
      </c>
      <c r="L101" s="42"/>
      <c r="M101" s="191" t="s">
        <v>44</v>
      </c>
      <c r="N101" s="192" t="s">
        <v>53</v>
      </c>
      <c r="O101" s="67"/>
      <c r="P101" s="193">
        <f>O101*H101</f>
        <v>0</v>
      </c>
      <c r="Q101" s="193">
        <v>0</v>
      </c>
      <c r="R101" s="193">
        <f>Q101*H101</f>
        <v>0</v>
      </c>
      <c r="S101" s="193">
        <v>0.32500000000000001</v>
      </c>
      <c r="T101" s="194">
        <f>S101*H101</f>
        <v>8.5962499999999995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227</v>
      </c>
      <c r="AT101" s="195" t="s">
        <v>223</v>
      </c>
      <c r="AU101" s="195" t="s">
        <v>21</v>
      </c>
      <c r="AY101" s="19" t="s">
        <v>221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9" t="s">
        <v>89</v>
      </c>
      <c r="BK101" s="196">
        <f>ROUND(I101*H101,2)</f>
        <v>0</v>
      </c>
      <c r="BL101" s="19" t="s">
        <v>227</v>
      </c>
      <c r="BM101" s="195" t="s">
        <v>972</v>
      </c>
    </row>
    <row r="102" spans="1:65" s="13" customFormat="1">
      <c r="B102" s="197"/>
      <c r="C102" s="198"/>
      <c r="D102" s="199" t="s">
        <v>229</v>
      </c>
      <c r="E102" s="200" t="s">
        <v>44</v>
      </c>
      <c r="F102" s="201" t="s">
        <v>230</v>
      </c>
      <c r="G102" s="198"/>
      <c r="H102" s="200" t="s">
        <v>44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229</v>
      </c>
      <c r="AU102" s="207" t="s">
        <v>21</v>
      </c>
      <c r="AV102" s="13" t="s">
        <v>89</v>
      </c>
      <c r="AW102" s="13" t="s">
        <v>42</v>
      </c>
      <c r="AX102" s="13" t="s">
        <v>82</v>
      </c>
      <c r="AY102" s="207" t="s">
        <v>221</v>
      </c>
    </row>
    <row r="103" spans="1:65" s="14" customFormat="1">
      <c r="B103" s="208"/>
      <c r="C103" s="209"/>
      <c r="D103" s="199" t="s">
        <v>229</v>
      </c>
      <c r="E103" s="210" t="s">
        <v>44</v>
      </c>
      <c r="F103" s="211" t="s">
        <v>973</v>
      </c>
      <c r="G103" s="209"/>
      <c r="H103" s="212">
        <v>26.45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229</v>
      </c>
      <c r="AU103" s="218" t="s">
        <v>21</v>
      </c>
      <c r="AV103" s="14" t="s">
        <v>21</v>
      </c>
      <c r="AW103" s="14" t="s">
        <v>42</v>
      </c>
      <c r="AX103" s="14" t="s">
        <v>82</v>
      </c>
      <c r="AY103" s="218" t="s">
        <v>221</v>
      </c>
    </row>
    <row r="104" spans="1:65" s="15" customFormat="1">
      <c r="B104" s="219"/>
      <c r="C104" s="220"/>
      <c r="D104" s="199" t="s">
        <v>229</v>
      </c>
      <c r="E104" s="221" t="s">
        <v>44</v>
      </c>
      <c r="F104" s="222" t="s">
        <v>232</v>
      </c>
      <c r="G104" s="220"/>
      <c r="H104" s="223">
        <v>26.45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229</v>
      </c>
      <c r="AU104" s="229" t="s">
        <v>21</v>
      </c>
      <c r="AV104" s="15" t="s">
        <v>227</v>
      </c>
      <c r="AW104" s="15" t="s">
        <v>42</v>
      </c>
      <c r="AX104" s="15" t="s">
        <v>89</v>
      </c>
      <c r="AY104" s="229" t="s">
        <v>221</v>
      </c>
    </row>
    <row r="105" spans="1:65" s="2" customFormat="1" ht="24.2" customHeight="1">
      <c r="A105" s="37"/>
      <c r="B105" s="38"/>
      <c r="C105" s="184" t="s">
        <v>123</v>
      </c>
      <c r="D105" s="184" t="s">
        <v>223</v>
      </c>
      <c r="E105" s="185" t="s">
        <v>974</v>
      </c>
      <c r="F105" s="186" t="s">
        <v>975</v>
      </c>
      <c r="G105" s="187" t="s">
        <v>133</v>
      </c>
      <c r="H105" s="188">
        <v>26.45</v>
      </c>
      <c r="I105" s="189"/>
      <c r="J105" s="190">
        <f>ROUND(I105*H105,2)</f>
        <v>0</v>
      </c>
      <c r="K105" s="186" t="s">
        <v>226</v>
      </c>
      <c r="L105" s="42"/>
      <c r="M105" s="191" t="s">
        <v>44</v>
      </c>
      <c r="N105" s="192" t="s">
        <v>53</v>
      </c>
      <c r="O105" s="67"/>
      <c r="P105" s="193">
        <f>O105*H105</f>
        <v>0</v>
      </c>
      <c r="Q105" s="193">
        <v>0</v>
      </c>
      <c r="R105" s="193">
        <f>Q105*H105</f>
        <v>0</v>
      </c>
      <c r="S105" s="193">
        <v>9.8000000000000004E-2</v>
      </c>
      <c r="T105" s="194">
        <f>S105*H105</f>
        <v>2.5920999999999998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227</v>
      </c>
      <c r="AT105" s="195" t="s">
        <v>223</v>
      </c>
      <c r="AU105" s="195" t="s">
        <v>21</v>
      </c>
      <c r="AY105" s="19" t="s">
        <v>221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9" t="s">
        <v>89</v>
      </c>
      <c r="BK105" s="196">
        <f>ROUND(I105*H105,2)</f>
        <v>0</v>
      </c>
      <c r="BL105" s="19" t="s">
        <v>227</v>
      </c>
      <c r="BM105" s="195" t="s">
        <v>976</v>
      </c>
    </row>
    <row r="106" spans="1:65" s="13" customFormat="1">
      <c r="B106" s="197"/>
      <c r="C106" s="198"/>
      <c r="D106" s="199" t="s">
        <v>229</v>
      </c>
      <c r="E106" s="200" t="s">
        <v>44</v>
      </c>
      <c r="F106" s="201" t="s">
        <v>230</v>
      </c>
      <c r="G106" s="198"/>
      <c r="H106" s="200" t="s">
        <v>44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229</v>
      </c>
      <c r="AU106" s="207" t="s">
        <v>21</v>
      </c>
      <c r="AV106" s="13" t="s">
        <v>89</v>
      </c>
      <c r="AW106" s="13" t="s">
        <v>42</v>
      </c>
      <c r="AX106" s="13" t="s">
        <v>82</v>
      </c>
      <c r="AY106" s="207" t="s">
        <v>221</v>
      </c>
    </row>
    <row r="107" spans="1:65" s="14" customFormat="1">
      <c r="B107" s="208"/>
      <c r="C107" s="209"/>
      <c r="D107" s="199" t="s">
        <v>229</v>
      </c>
      <c r="E107" s="210" t="s">
        <v>44</v>
      </c>
      <c r="F107" s="211" t="s">
        <v>977</v>
      </c>
      <c r="G107" s="209"/>
      <c r="H107" s="212">
        <v>26.45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229</v>
      </c>
      <c r="AU107" s="218" t="s">
        <v>21</v>
      </c>
      <c r="AV107" s="14" t="s">
        <v>21</v>
      </c>
      <c r="AW107" s="14" t="s">
        <v>42</v>
      </c>
      <c r="AX107" s="14" t="s">
        <v>82</v>
      </c>
      <c r="AY107" s="218" t="s">
        <v>221</v>
      </c>
    </row>
    <row r="108" spans="1:65" s="15" customFormat="1">
      <c r="B108" s="219"/>
      <c r="C108" s="220"/>
      <c r="D108" s="199" t="s">
        <v>229</v>
      </c>
      <c r="E108" s="221" t="s">
        <v>44</v>
      </c>
      <c r="F108" s="222" t="s">
        <v>232</v>
      </c>
      <c r="G108" s="220"/>
      <c r="H108" s="223">
        <v>26.45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AT108" s="229" t="s">
        <v>229</v>
      </c>
      <c r="AU108" s="229" t="s">
        <v>21</v>
      </c>
      <c r="AV108" s="15" t="s">
        <v>227</v>
      </c>
      <c r="AW108" s="15" t="s">
        <v>42</v>
      </c>
      <c r="AX108" s="15" t="s">
        <v>89</v>
      </c>
      <c r="AY108" s="229" t="s">
        <v>221</v>
      </c>
    </row>
    <row r="109" spans="1:65" s="2" customFormat="1" ht="33" customHeight="1">
      <c r="A109" s="37"/>
      <c r="B109" s="38"/>
      <c r="C109" s="184" t="s">
        <v>227</v>
      </c>
      <c r="D109" s="184" t="s">
        <v>223</v>
      </c>
      <c r="E109" s="185" t="s">
        <v>978</v>
      </c>
      <c r="F109" s="186" t="s">
        <v>979</v>
      </c>
      <c r="G109" s="187" t="s">
        <v>133</v>
      </c>
      <c r="H109" s="188">
        <v>26.45</v>
      </c>
      <c r="I109" s="189"/>
      <c r="J109" s="190">
        <f>ROUND(I109*H109,2)</f>
        <v>0</v>
      </c>
      <c r="K109" s="186" t="s">
        <v>226</v>
      </c>
      <c r="L109" s="42"/>
      <c r="M109" s="191" t="s">
        <v>44</v>
      </c>
      <c r="N109" s="192" t="s">
        <v>53</v>
      </c>
      <c r="O109" s="67"/>
      <c r="P109" s="193">
        <f>O109*H109</f>
        <v>0</v>
      </c>
      <c r="Q109" s="193">
        <v>0</v>
      </c>
      <c r="R109" s="193">
        <f>Q109*H109</f>
        <v>0</v>
      </c>
      <c r="S109" s="193">
        <v>0.22</v>
      </c>
      <c r="T109" s="194">
        <f>S109*H109</f>
        <v>5.819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227</v>
      </c>
      <c r="AT109" s="195" t="s">
        <v>223</v>
      </c>
      <c r="AU109" s="195" t="s">
        <v>21</v>
      </c>
      <c r="AY109" s="19" t="s">
        <v>221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9" t="s">
        <v>89</v>
      </c>
      <c r="BK109" s="196">
        <f>ROUND(I109*H109,2)</f>
        <v>0</v>
      </c>
      <c r="BL109" s="19" t="s">
        <v>227</v>
      </c>
      <c r="BM109" s="195" t="s">
        <v>980</v>
      </c>
    </row>
    <row r="110" spans="1:65" s="13" customFormat="1">
      <c r="B110" s="197"/>
      <c r="C110" s="198"/>
      <c r="D110" s="199" t="s">
        <v>229</v>
      </c>
      <c r="E110" s="200" t="s">
        <v>44</v>
      </c>
      <c r="F110" s="201" t="s">
        <v>230</v>
      </c>
      <c r="G110" s="198"/>
      <c r="H110" s="200" t="s">
        <v>44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229</v>
      </c>
      <c r="AU110" s="207" t="s">
        <v>21</v>
      </c>
      <c r="AV110" s="13" t="s">
        <v>89</v>
      </c>
      <c r="AW110" s="13" t="s">
        <v>42</v>
      </c>
      <c r="AX110" s="13" t="s">
        <v>82</v>
      </c>
      <c r="AY110" s="207" t="s">
        <v>221</v>
      </c>
    </row>
    <row r="111" spans="1:65" s="14" customFormat="1">
      <c r="B111" s="208"/>
      <c r="C111" s="209"/>
      <c r="D111" s="199" t="s">
        <v>229</v>
      </c>
      <c r="E111" s="210" t="s">
        <v>44</v>
      </c>
      <c r="F111" s="211" t="s">
        <v>981</v>
      </c>
      <c r="G111" s="209"/>
      <c r="H111" s="212">
        <v>26.45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229</v>
      </c>
      <c r="AU111" s="218" t="s">
        <v>21</v>
      </c>
      <c r="AV111" s="14" t="s">
        <v>21</v>
      </c>
      <c r="AW111" s="14" t="s">
        <v>42</v>
      </c>
      <c r="AX111" s="14" t="s">
        <v>82</v>
      </c>
      <c r="AY111" s="218" t="s">
        <v>221</v>
      </c>
    </row>
    <row r="112" spans="1:65" s="15" customFormat="1">
      <c r="B112" s="219"/>
      <c r="C112" s="220"/>
      <c r="D112" s="199" t="s">
        <v>229</v>
      </c>
      <c r="E112" s="221" t="s">
        <v>44</v>
      </c>
      <c r="F112" s="222" t="s">
        <v>232</v>
      </c>
      <c r="G112" s="220"/>
      <c r="H112" s="223">
        <v>26.45</v>
      </c>
      <c r="I112" s="224"/>
      <c r="J112" s="220"/>
      <c r="K112" s="220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229</v>
      </c>
      <c r="AU112" s="229" t="s">
        <v>21</v>
      </c>
      <c r="AV112" s="15" t="s">
        <v>227</v>
      </c>
      <c r="AW112" s="15" t="s">
        <v>42</v>
      </c>
      <c r="AX112" s="15" t="s">
        <v>89</v>
      </c>
      <c r="AY112" s="229" t="s">
        <v>221</v>
      </c>
    </row>
    <row r="113" spans="1:65" s="2" customFormat="1" ht="24.2" customHeight="1">
      <c r="A113" s="37"/>
      <c r="B113" s="38"/>
      <c r="C113" s="184" t="s">
        <v>249</v>
      </c>
      <c r="D113" s="184" t="s">
        <v>223</v>
      </c>
      <c r="E113" s="185" t="s">
        <v>285</v>
      </c>
      <c r="F113" s="186" t="s">
        <v>286</v>
      </c>
      <c r="G113" s="187" t="s">
        <v>121</v>
      </c>
      <c r="H113" s="188">
        <v>4</v>
      </c>
      <c r="I113" s="189"/>
      <c r="J113" s="190">
        <f>ROUND(I113*H113,2)</f>
        <v>0</v>
      </c>
      <c r="K113" s="186" t="s">
        <v>226</v>
      </c>
      <c r="L113" s="42"/>
      <c r="M113" s="191" t="s">
        <v>44</v>
      </c>
      <c r="N113" s="192" t="s">
        <v>53</v>
      </c>
      <c r="O113" s="67"/>
      <c r="P113" s="193">
        <f>O113*H113</f>
        <v>0</v>
      </c>
      <c r="Q113" s="193">
        <v>0</v>
      </c>
      <c r="R113" s="193">
        <f>Q113*H113</f>
        <v>0</v>
      </c>
      <c r="S113" s="193">
        <v>0.20499999999999999</v>
      </c>
      <c r="T113" s="194">
        <f>S113*H113</f>
        <v>0.82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227</v>
      </c>
      <c r="AT113" s="195" t="s">
        <v>223</v>
      </c>
      <c r="AU113" s="195" t="s">
        <v>21</v>
      </c>
      <c r="AY113" s="19" t="s">
        <v>221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9" t="s">
        <v>89</v>
      </c>
      <c r="BK113" s="196">
        <f>ROUND(I113*H113,2)</f>
        <v>0</v>
      </c>
      <c r="BL113" s="19" t="s">
        <v>227</v>
      </c>
      <c r="BM113" s="195" t="s">
        <v>982</v>
      </c>
    </row>
    <row r="114" spans="1:65" s="13" customFormat="1">
      <c r="B114" s="197"/>
      <c r="C114" s="198"/>
      <c r="D114" s="199" t="s">
        <v>229</v>
      </c>
      <c r="E114" s="200" t="s">
        <v>44</v>
      </c>
      <c r="F114" s="201" t="s">
        <v>230</v>
      </c>
      <c r="G114" s="198"/>
      <c r="H114" s="200" t="s">
        <v>44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229</v>
      </c>
      <c r="AU114" s="207" t="s">
        <v>21</v>
      </c>
      <c r="AV114" s="13" t="s">
        <v>89</v>
      </c>
      <c r="AW114" s="13" t="s">
        <v>42</v>
      </c>
      <c r="AX114" s="13" t="s">
        <v>82</v>
      </c>
      <c r="AY114" s="207" t="s">
        <v>221</v>
      </c>
    </row>
    <row r="115" spans="1:65" s="14" customFormat="1">
      <c r="B115" s="208"/>
      <c r="C115" s="209"/>
      <c r="D115" s="199" t="s">
        <v>229</v>
      </c>
      <c r="E115" s="210" t="s">
        <v>44</v>
      </c>
      <c r="F115" s="211" t="s">
        <v>983</v>
      </c>
      <c r="G115" s="209"/>
      <c r="H115" s="212">
        <v>4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229</v>
      </c>
      <c r="AU115" s="218" t="s">
        <v>21</v>
      </c>
      <c r="AV115" s="14" t="s">
        <v>21</v>
      </c>
      <c r="AW115" s="14" t="s">
        <v>42</v>
      </c>
      <c r="AX115" s="14" t="s">
        <v>82</v>
      </c>
      <c r="AY115" s="218" t="s">
        <v>221</v>
      </c>
    </row>
    <row r="116" spans="1:65" s="15" customFormat="1">
      <c r="B116" s="219"/>
      <c r="C116" s="220"/>
      <c r="D116" s="199" t="s">
        <v>229</v>
      </c>
      <c r="E116" s="221" t="s">
        <v>44</v>
      </c>
      <c r="F116" s="222" t="s">
        <v>232</v>
      </c>
      <c r="G116" s="220"/>
      <c r="H116" s="223">
        <v>4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AT116" s="229" t="s">
        <v>229</v>
      </c>
      <c r="AU116" s="229" t="s">
        <v>21</v>
      </c>
      <c r="AV116" s="15" t="s">
        <v>227</v>
      </c>
      <c r="AW116" s="15" t="s">
        <v>42</v>
      </c>
      <c r="AX116" s="15" t="s">
        <v>89</v>
      </c>
      <c r="AY116" s="229" t="s">
        <v>221</v>
      </c>
    </row>
    <row r="117" spans="1:65" s="2" customFormat="1" ht="14.45" customHeight="1">
      <c r="A117" s="37"/>
      <c r="B117" s="38"/>
      <c r="C117" s="184" t="s">
        <v>255</v>
      </c>
      <c r="D117" s="184" t="s">
        <v>223</v>
      </c>
      <c r="E117" s="185" t="s">
        <v>984</v>
      </c>
      <c r="F117" s="186" t="s">
        <v>985</v>
      </c>
      <c r="G117" s="187" t="s">
        <v>986</v>
      </c>
      <c r="H117" s="188">
        <v>120</v>
      </c>
      <c r="I117" s="189"/>
      <c r="J117" s="190">
        <f>ROUND(I117*H117,2)</f>
        <v>0</v>
      </c>
      <c r="K117" s="186" t="s">
        <v>226</v>
      </c>
      <c r="L117" s="42"/>
      <c r="M117" s="191" t="s">
        <v>44</v>
      </c>
      <c r="N117" s="192" t="s">
        <v>53</v>
      </c>
      <c r="O117" s="67"/>
      <c r="P117" s="193">
        <f>O117*H117</f>
        <v>0</v>
      </c>
      <c r="Q117" s="193">
        <v>3.0000000000000001E-5</v>
      </c>
      <c r="R117" s="193">
        <f>Q117*H117</f>
        <v>3.5999999999999999E-3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227</v>
      </c>
      <c r="AT117" s="195" t="s">
        <v>223</v>
      </c>
      <c r="AU117" s="195" t="s">
        <v>21</v>
      </c>
      <c r="AY117" s="19" t="s">
        <v>221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9" t="s">
        <v>89</v>
      </c>
      <c r="BK117" s="196">
        <f>ROUND(I117*H117,2)</f>
        <v>0</v>
      </c>
      <c r="BL117" s="19" t="s">
        <v>227</v>
      </c>
      <c r="BM117" s="195" t="s">
        <v>987</v>
      </c>
    </row>
    <row r="118" spans="1:65" s="13" customFormat="1">
      <c r="B118" s="197"/>
      <c r="C118" s="198"/>
      <c r="D118" s="199" t="s">
        <v>229</v>
      </c>
      <c r="E118" s="200" t="s">
        <v>44</v>
      </c>
      <c r="F118" s="201" t="s">
        <v>988</v>
      </c>
      <c r="G118" s="198"/>
      <c r="H118" s="200" t="s">
        <v>44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229</v>
      </c>
      <c r="AU118" s="207" t="s">
        <v>21</v>
      </c>
      <c r="AV118" s="13" t="s">
        <v>89</v>
      </c>
      <c r="AW118" s="13" t="s">
        <v>42</v>
      </c>
      <c r="AX118" s="13" t="s">
        <v>82</v>
      </c>
      <c r="AY118" s="207" t="s">
        <v>221</v>
      </c>
    </row>
    <row r="119" spans="1:65" s="14" customFormat="1">
      <c r="B119" s="208"/>
      <c r="C119" s="209"/>
      <c r="D119" s="199" t="s">
        <v>229</v>
      </c>
      <c r="E119" s="210" t="s">
        <v>44</v>
      </c>
      <c r="F119" s="211" t="s">
        <v>989</v>
      </c>
      <c r="G119" s="209"/>
      <c r="H119" s="212">
        <v>120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229</v>
      </c>
      <c r="AU119" s="218" t="s">
        <v>21</v>
      </c>
      <c r="AV119" s="14" t="s">
        <v>21</v>
      </c>
      <c r="AW119" s="14" t="s">
        <v>42</v>
      </c>
      <c r="AX119" s="14" t="s">
        <v>89</v>
      </c>
      <c r="AY119" s="218" t="s">
        <v>221</v>
      </c>
    </row>
    <row r="120" spans="1:65" s="2" customFormat="1" ht="49.15" customHeight="1">
      <c r="A120" s="37"/>
      <c r="B120" s="38"/>
      <c r="C120" s="184" t="s">
        <v>262</v>
      </c>
      <c r="D120" s="184" t="s">
        <v>223</v>
      </c>
      <c r="E120" s="185" t="s">
        <v>990</v>
      </c>
      <c r="F120" s="186" t="s">
        <v>991</v>
      </c>
      <c r="G120" s="187" t="s">
        <v>121</v>
      </c>
      <c r="H120" s="188">
        <v>10.4</v>
      </c>
      <c r="I120" s="189"/>
      <c r="J120" s="190">
        <f>ROUND(I120*H120,2)</f>
        <v>0</v>
      </c>
      <c r="K120" s="186" t="s">
        <v>226</v>
      </c>
      <c r="L120" s="42"/>
      <c r="M120" s="191" t="s">
        <v>44</v>
      </c>
      <c r="N120" s="192" t="s">
        <v>53</v>
      </c>
      <c r="O120" s="67"/>
      <c r="P120" s="193">
        <f>O120*H120</f>
        <v>0</v>
      </c>
      <c r="Q120" s="193">
        <v>3.6900000000000002E-2</v>
      </c>
      <c r="R120" s="193">
        <f>Q120*H120</f>
        <v>0.38376000000000005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227</v>
      </c>
      <c r="AT120" s="195" t="s">
        <v>223</v>
      </c>
      <c r="AU120" s="195" t="s">
        <v>21</v>
      </c>
      <c r="AY120" s="19" t="s">
        <v>221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9" t="s">
        <v>89</v>
      </c>
      <c r="BK120" s="196">
        <f>ROUND(I120*H120,2)</f>
        <v>0</v>
      </c>
      <c r="BL120" s="19" t="s">
        <v>227</v>
      </c>
      <c r="BM120" s="195" t="s">
        <v>992</v>
      </c>
    </row>
    <row r="121" spans="1:65" s="13" customFormat="1">
      <c r="B121" s="197"/>
      <c r="C121" s="198"/>
      <c r="D121" s="199" t="s">
        <v>229</v>
      </c>
      <c r="E121" s="200" t="s">
        <v>44</v>
      </c>
      <c r="F121" s="201" t="s">
        <v>993</v>
      </c>
      <c r="G121" s="198"/>
      <c r="H121" s="200" t="s">
        <v>44</v>
      </c>
      <c r="I121" s="202"/>
      <c r="J121" s="198"/>
      <c r="K121" s="198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229</v>
      </c>
      <c r="AU121" s="207" t="s">
        <v>21</v>
      </c>
      <c r="AV121" s="13" t="s">
        <v>89</v>
      </c>
      <c r="AW121" s="13" t="s">
        <v>42</v>
      </c>
      <c r="AX121" s="13" t="s">
        <v>82</v>
      </c>
      <c r="AY121" s="207" t="s">
        <v>221</v>
      </c>
    </row>
    <row r="122" spans="1:65" s="13" customFormat="1">
      <c r="B122" s="197"/>
      <c r="C122" s="198"/>
      <c r="D122" s="199" t="s">
        <v>229</v>
      </c>
      <c r="E122" s="200" t="s">
        <v>44</v>
      </c>
      <c r="F122" s="201" t="s">
        <v>994</v>
      </c>
      <c r="G122" s="198"/>
      <c r="H122" s="200" t="s">
        <v>44</v>
      </c>
      <c r="I122" s="202"/>
      <c r="J122" s="198"/>
      <c r="K122" s="198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229</v>
      </c>
      <c r="AU122" s="207" t="s">
        <v>21</v>
      </c>
      <c r="AV122" s="13" t="s">
        <v>89</v>
      </c>
      <c r="AW122" s="13" t="s">
        <v>42</v>
      </c>
      <c r="AX122" s="13" t="s">
        <v>82</v>
      </c>
      <c r="AY122" s="207" t="s">
        <v>221</v>
      </c>
    </row>
    <row r="123" spans="1:65" s="14" customFormat="1">
      <c r="B123" s="208"/>
      <c r="C123" s="209"/>
      <c r="D123" s="199" t="s">
        <v>229</v>
      </c>
      <c r="E123" s="210" t="s">
        <v>44</v>
      </c>
      <c r="F123" s="211" t="s">
        <v>995</v>
      </c>
      <c r="G123" s="209"/>
      <c r="H123" s="212">
        <v>2.6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229</v>
      </c>
      <c r="AU123" s="218" t="s">
        <v>21</v>
      </c>
      <c r="AV123" s="14" t="s">
        <v>21</v>
      </c>
      <c r="AW123" s="14" t="s">
        <v>42</v>
      </c>
      <c r="AX123" s="14" t="s">
        <v>82</v>
      </c>
      <c r="AY123" s="218" t="s">
        <v>221</v>
      </c>
    </row>
    <row r="124" spans="1:65" s="14" customFormat="1">
      <c r="B124" s="208"/>
      <c r="C124" s="209"/>
      <c r="D124" s="199" t="s">
        <v>229</v>
      </c>
      <c r="E124" s="210" t="s">
        <v>44</v>
      </c>
      <c r="F124" s="211" t="s">
        <v>996</v>
      </c>
      <c r="G124" s="209"/>
      <c r="H124" s="212">
        <v>2.6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229</v>
      </c>
      <c r="AU124" s="218" t="s">
        <v>21</v>
      </c>
      <c r="AV124" s="14" t="s">
        <v>21</v>
      </c>
      <c r="AW124" s="14" t="s">
        <v>42</v>
      </c>
      <c r="AX124" s="14" t="s">
        <v>82</v>
      </c>
      <c r="AY124" s="218" t="s">
        <v>221</v>
      </c>
    </row>
    <row r="125" spans="1:65" s="14" customFormat="1">
      <c r="B125" s="208"/>
      <c r="C125" s="209"/>
      <c r="D125" s="199" t="s">
        <v>229</v>
      </c>
      <c r="E125" s="210" t="s">
        <v>44</v>
      </c>
      <c r="F125" s="211" t="s">
        <v>997</v>
      </c>
      <c r="G125" s="209"/>
      <c r="H125" s="212">
        <v>1.3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229</v>
      </c>
      <c r="AU125" s="218" t="s">
        <v>21</v>
      </c>
      <c r="AV125" s="14" t="s">
        <v>21</v>
      </c>
      <c r="AW125" s="14" t="s">
        <v>42</v>
      </c>
      <c r="AX125" s="14" t="s">
        <v>82</v>
      </c>
      <c r="AY125" s="218" t="s">
        <v>221</v>
      </c>
    </row>
    <row r="126" spans="1:65" s="14" customFormat="1">
      <c r="B126" s="208"/>
      <c r="C126" s="209"/>
      <c r="D126" s="199" t="s">
        <v>229</v>
      </c>
      <c r="E126" s="210" t="s">
        <v>44</v>
      </c>
      <c r="F126" s="211" t="s">
        <v>998</v>
      </c>
      <c r="G126" s="209"/>
      <c r="H126" s="212">
        <v>1.3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229</v>
      </c>
      <c r="AU126" s="218" t="s">
        <v>21</v>
      </c>
      <c r="AV126" s="14" t="s">
        <v>21</v>
      </c>
      <c r="AW126" s="14" t="s">
        <v>42</v>
      </c>
      <c r="AX126" s="14" t="s">
        <v>82</v>
      </c>
      <c r="AY126" s="218" t="s">
        <v>221</v>
      </c>
    </row>
    <row r="127" spans="1:65" s="14" customFormat="1">
      <c r="B127" s="208"/>
      <c r="C127" s="209"/>
      <c r="D127" s="199" t="s">
        <v>229</v>
      </c>
      <c r="E127" s="210" t="s">
        <v>44</v>
      </c>
      <c r="F127" s="211" t="s">
        <v>999</v>
      </c>
      <c r="G127" s="209"/>
      <c r="H127" s="212">
        <v>2.6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229</v>
      </c>
      <c r="AU127" s="218" t="s">
        <v>21</v>
      </c>
      <c r="AV127" s="14" t="s">
        <v>21</v>
      </c>
      <c r="AW127" s="14" t="s">
        <v>42</v>
      </c>
      <c r="AX127" s="14" t="s">
        <v>82</v>
      </c>
      <c r="AY127" s="218" t="s">
        <v>221</v>
      </c>
    </row>
    <row r="128" spans="1:65" s="15" customFormat="1">
      <c r="B128" s="219"/>
      <c r="C128" s="220"/>
      <c r="D128" s="199" t="s">
        <v>229</v>
      </c>
      <c r="E128" s="221" t="s">
        <v>44</v>
      </c>
      <c r="F128" s="222" t="s">
        <v>232</v>
      </c>
      <c r="G128" s="220"/>
      <c r="H128" s="223">
        <v>10.4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229</v>
      </c>
      <c r="AU128" s="229" t="s">
        <v>21</v>
      </c>
      <c r="AV128" s="15" t="s">
        <v>227</v>
      </c>
      <c r="AW128" s="15" t="s">
        <v>42</v>
      </c>
      <c r="AX128" s="15" t="s">
        <v>89</v>
      </c>
      <c r="AY128" s="229" t="s">
        <v>221</v>
      </c>
    </row>
    <row r="129" spans="1:65" s="2" customFormat="1" ht="49.15" customHeight="1">
      <c r="A129" s="37"/>
      <c r="B129" s="38"/>
      <c r="C129" s="184" t="s">
        <v>267</v>
      </c>
      <c r="D129" s="184" t="s">
        <v>223</v>
      </c>
      <c r="E129" s="185" t="s">
        <v>1000</v>
      </c>
      <c r="F129" s="186" t="s">
        <v>1001</v>
      </c>
      <c r="G129" s="187" t="s">
        <v>121</v>
      </c>
      <c r="H129" s="188">
        <v>6.5</v>
      </c>
      <c r="I129" s="189"/>
      <c r="J129" s="190">
        <f>ROUND(I129*H129,2)</f>
        <v>0</v>
      </c>
      <c r="K129" s="186" t="s">
        <v>226</v>
      </c>
      <c r="L129" s="42"/>
      <c r="M129" s="191" t="s">
        <v>44</v>
      </c>
      <c r="N129" s="192" t="s">
        <v>53</v>
      </c>
      <c r="O129" s="67"/>
      <c r="P129" s="193">
        <f>O129*H129</f>
        <v>0</v>
      </c>
      <c r="Q129" s="193">
        <v>3.6900000000000002E-2</v>
      </c>
      <c r="R129" s="193">
        <f>Q129*H129</f>
        <v>0.23985000000000001</v>
      </c>
      <c r="S129" s="193">
        <v>0</v>
      </c>
      <c r="T129" s="19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5" t="s">
        <v>227</v>
      </c>
      <c r="AT129" s="195" t="s">
        <v>223</v>
      </c>
      <c r="AU129" s="195" t="s">
        <v>21</v>
      </c>
      <c r="AY129" s="19" t="s">
        <v>221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9" t="s">
        <v>89</v>
      </c>
      <c r="BK129" s="196">
        <f>ROUND(I129*H129,2)</f>
        <v>0</v>
      </c>
      <c r="BL129" s="19" t="s">
        <v>227</v>
      </c>
      <c r="BM129" s="195" t="s">
        <v>1002</v>
      </c>
    </row>
    <row r="130" spans="1:65" s="13" customFormat="1">
      <c r="B130" s="197"/>
      <c r="C130" s="198"/>
      <c r="D130" s="199" t="s">
        <v>229</v>
      </c>
      <c r="E130" s="200" t="s">
        <v>44</v>
      </c>
      <c r="F130" s="201" t="s">
        <v>993</v>
      </c>
      <c r="G130" s="198"/>
      <c r="H130" s="200" t="s">
        <v>44</v>
      </c>
      <c r="I130" s="202"/>
      <c r="J130" s="198"/>
      <c r="K130" s="198"/>
      <c r="L130" s="203"/>
      <c r="M130" s="204"/>
      <c r="N130" s="205"/>
      <c r="O130" s="205"/>
      <c r="P130" s="205"/>
      <c r="Q130" s="205"/>
      <c r="R130" s="205"/>
      <c r="S130" s="205"/>
      <c r="T130" s="206"/>
      <c r="AT130" s="207" t="s">
        <v>229</v>
      </c>
      <c r="AU130" s="207" t="s">
        <v>21</v>
      </c>
      <c r="AV130" s="13" t="s">
        <v>89</v>
      </c>
      <c r="AW130" s="13" t="s">
        <v>42</v>
      </c>
      <c r="AX130" s="13" t="s">
        <v>82</v>
      </c>
      <c r="AY130" s="207" t="s">
        <v>221</v>
      </c>
    </row>
    <row r="131" spans="1:65" s="13" customFormat="1">
      <c r="B131" s="197"/>
      <c r="C131" s="198"/>
      <c r="D131" s="199" t="s">
        <v>229</v>
      </c>
      <c r="E131" s="200" t="s">
        <v>44</v>
      </c>
      <c r="F131" s="201" t="s">
        <v>994</v>
      </c>
      <c r="G131" s="198"/>
      <c r="H131" s="200" t="s">
        <v>44</v>
      </c>
      <c r="I131" s="202"/>
      <c r="J131" s="198"/>
      <c r="K131" s="198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229</v>
      </c>
      <c r="AU131" s="207" t="s">
        <v>21</v>
      </c>
      <c r="AV131" s="13" t="s">
        <v>89</v>
      </c>
      <c r="AW131" s="13" t="s">
        <v>42</v>
      </c>
      <c r="AX131" s="13" t="s">
        <v>82</v>
      </c>
      <c r="AY131" s="207" t="s">
        <v>221</v>
      </c>
    </row>
    <row r="132" spans="1:65" s="14" customFormat="1">
      <c r="B132" s="208"/>
      <c r="C132" s="209"/>
      <c r="D132" s="199" t="s">
        <v>229</v>
      </c>
      <c r="E132" s="210" t="s">
        <v>44</v>
      </c>
      <c r="F132" s="211" t="s">
        <v>1003</v>
      </c>
      <c r="G132" s="209"/>
      <c r="H132" s="212">
        <v>1.3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229</v>
      </c>
      <c r="AU132" s="218" t="s">
        <v>21</v>
      </c>
      <c r="AV132" s="14" t="s">
        <v>21</v>
      </c>
      <c r="AW132" s="14" t="s">
        <v>42</v>
      </c>
      <c r="AX132" s="14" t="s">
        <v>82</v>
      </c>
      <c r="AY132" s="218" t="s">
        <v>221</v>
      </c>
    </row>
    <row r="133" spans="1:65" s="14" customFormat="1">
      <c r="B133" s="208"/>
      <c r="C133" s="209"/>
      <c r="D133" s="199" t="s">
        <v>229</v>
      </c>
      <c r="E133" s="210" t="s">
        <v>44</v>
      </c>
      <c r="F133" s="211" t="s">
        <v>1004</v>
      </c>
      <c r="G133" s="209"/>
      <c r="H133" s="212">
        <v>5.2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229</v>
      </c>
      <c r="AU133" s="218" t="s">
        <v>21</v>
      </c>
      <c r="AV133" s="14" t="s">
        <v>21</v>
      </c>
      <c r="AW133" s="14" t="s">
        <v>42</v>
      </c>
      <c r="AX133" s="14" t="s">
        <v>82</v>
      </c>
      <c r="AY133" s="218" t="s">
        <v>221</v>
      </c>
    </row>
    <row r="134" spans="1:65" s="15" customFormat="1">
      <c r="B134" s="219"/>
      <c r="C134" s="220"/>
      <c r="D134" s="199" t="s">
        <v>229</v>
      </c>
      <c r="E134" s="221" t="s">
        <v>44</v>
      </c>
      <c r="F134" s="222" t="s">
        <v>232</v>
      </c>
      <c r="G134" s="220"/>
      <c r="H134" s="223">
        <v>6.5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229</v>
      </c>
      <c r="AU134" s="229" t="s">
        <v>21</v>
      </c>
      <c r="AV134" s="15" t="s">
        <v>227</v>
      </c>
      <c r="AW134" s="15" t="s">
        <v>42</v>
      </c>
      <c r="AX134" s="15" t="s">
        <v>89</v>
      </c>
      <c r="AY134" s="229" t="s">
        <v>221</v>
      </c>
    </row>
    <row r="135" spans="1:65" s="2" customFormat="1" ht="24.2" customHeight="1">
      <c r="A135" s="37"/>
      <c r="B135" s="38"/>
      <c r="C135" s="184" t="s">
        <v>272</v>
      </c>
      <c r="D135" s="184" t="s">
        <v>223</v>
      </c>
      <c r="E135" s="185" t="s">
        <v>1005</v>
      </c>
      <c r="F135" s="186" t="s">
        <v>1006</v>
      </c>
      <c r="G135" s="187" t="s">
        <v>133</v>
      </c>
      <c r="H135" s="188">
        <v>12</v>
      </c>
      <c r="I135" s="189"/>
      <c r="J135" s="190">
        <f>ROUND(I135*H135,2)</f>
        <v>0</v>
      </c>
      <c r="K135" s="186" t="s">
        <v>226</v>
      </c>
      <c r="L135" s="42"/>
      <c r="M135" s="191" t="s">
        <v>44</v>
      </c>
      <c r="N135" s="192" t="s">
        <v>53</v>
      </c>
      <c r="O135" s="67"/>
      <c r="P135" s="193">
        <f>O135*H135</f>
        <v>0</v>
      </c>
      <c r="Q135" s="193">
        <v>6.4000000000000005E-4</v>
      </c>
      <c r="R135" s="193">
        <f>Q135*H135</f>
        <v>7.6800000000000011E-3</v>
      </c>
      <c r="S135" s="193">
        <v>0</v>
      </c>
      <c r="T135" s="19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227</v>
      </c>
      <c r="AT135" s="195" t="s">
        <v>223</v>
      </c>
      <c r="AU135" s="195" t="s">
        <v>21</v>
      </c>
      <c r="AY135" s="19" t="s">
        <v>221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9" t="s">
        <v>89</v>
      </c>
      <c r="BK135" s="196">
        <f>ROUND(I135*H135,2)</f>
        <v>0</v>
      </c>
      <c r="BL135" s="19" t="s">
        <v>227</v>
      </c>
      <c r="BM135" s="195" t="s">
        <v>1007</v>
      </c>
    </row>
    <row r="136" spans="1:65" s="13" customFormat="1">
      <c r="B136" s="197"/>
      <c r="C136" s="198"/>
      <c r="D136" s="199" t="s">
        <v>229</v>
      </c>
      <c r="E136" s="200" t="s">
        <v>44</v>
      </c>
      <c r="F136" s="201" t="s">
        <v>230</v>
      </c>
      <c r="G136" s="198"/>
      <c r="H136" s="200" t="s">
        <v>44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229</v>
      </c>
      <c r="AU136" s="207" t="s">
        <v>21</v>
      </c>
      <c r="AV136" s="13" t="s">
        <v>89</v>
      </c>
      <c r="AW136" s="13" t="s">
        <v>42</v>
      </c>
      <c r="AX136" s="13" t="s">
        <v>82</v>
      </c>
      <c r="AY136" s="207" t="s">
        <v>221</v>
      </c>
    </row>
    <row r="137" spans="1:65" s="14" customFormat="1">
      <c r="B137" s="208"/>
      <c r="C137" s="209"/>
      <c r="D137" s="199" t="s">
        <v>229</v>
      </c>
      <c r="E137" s="210" t="s">
        <v>44</v>
      </c>
      <c r="F137" s="211" t="s">
        <v>1008</v>
      </c>
      <c r="G137" s="209"/>
      <c r="H137" s="212">
        <v>12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229</v>
      </c>
      <c r="AU137" s="218" t="s">
        <v>21</v>
      </c>
      <c r="AV137" s="14" t="s">
        <v>21</v>
      </c>
      <c r="AW137" s="14" t="s">
        <v>42</v>
      </c>
      <c r="AX137" s="14" t="s">
        <v>82</v>
      </c>
      <c r="AY137" s="218" t="s">
        <v>221</v>
      </c>
    </row>
    <row r="138" spans="1:65" s="15" customFormat="1">
      <c r="B138" s="219"/>
      <c r="C138" s="220"/>
      <c r="D138" s="199" t="s">
        <v>229</v>
      </c>
      <c r="E138" s="221" t="s">
        <v>44</v>
      </c>
      <c r="F138" s="222" t="s">
        <v>232</v>
      </c>
      <c r="G138" s="220"/>
      <c r="H138" s="223">
        <v>12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229</v>
      </c>
      <c r="AU138" s="229" t="s">
        <v>21</v>
      </c>
      <c r="AV138" s="15" t="s">
        <v>227</v>
      </c>
      <c r="AW138" s="15" t="s">
        <v>42</v>
      </c>
      <c r="AX138" s="15" t="s">
        <v>89</v>
      </c>
      <c r="AY138" s="229" t="s">
        <v>221</v>
      </c>
    </row>
    <row r="139" spans="1:65" s="2" customFormat="1" ht="24.2" customHeight="1">
      <c r="A139" s="37"/>
      <c r="B139" s="38"/>
      <c r="C139" s="184" t="s">
        <v>277</v>
      </c>
      <c r="D139" s="184" t="s">
        <v>223</v>
      </c>
      <c r="E139" s="185" t="s">
        <v>1009</v>
      </c>
      <c r="F139" s="186" t="s">
        <v>1010</v>
      </c>
      <c r="G139" s="187" t="s">
        <v>133</v>
      </c>
      <c r="H139" s="188">
        <v>12</v>
      </c>
      <c r="I139" s="189"/>
      <c r="J139" s="190">
        <f>ROUND(I139*H139,2)</f>
        <v>0</v>
      </c>
      <c r="K139" s="186" t="s">
        <v>226</v>
      </c>
      <c r="L139" s="42"/>
      <c r="M139" s="191" t="s">
        <v>44</v>
      </c>
      <c r="N139" s="192" t="s">
        <v>53</v>
      </c>
      <c r="O139" s="67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227</v>
      </c>
      <c r="AT139" s="195" t="s">
        <v>223</v>
      </c>
      <c r="AU139" s="195" t="s">
        <v>21</v>
      </c>
      <c r="AY139" s="19" t="s">
        <v>221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9" t="s">
        <v>89</v>
      </c>
      <c r="BK139" s="196">
        <f>ROUND(I139*H139,2)</f>
        <v>0</v>
      </c>
      <c r="BL139" s="19" t="s">
        <v>227</v>
      </c>
      <c r="BM139" s="195" t="s">
        <v>1011</v>
      </c>
    </row>
    <row r="140" spans="1:65" s="13" customFormat="1">
      <c r="B140" s="197"/>
      <c r="C140" s="198"/>
      <c r="D140" s="199" t="s">
        <v>229</v>
      </c>
      <c r="E140" s="200" t="s">
        <v>44</v>
      </c>
      <c r="F140" s="201" t="s">
        <v>1012</v>
      </c>
      <c r="G140" s="198"/>
      <c r="H140" s="200" t="s">
        <v>44</v>
      </c>
      <c r="I140" s="202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229</v>
      </c>
      <c r="AU140" s="207" t="s">
        <v>21</v>
      </c>
      <c r="AV140" s="13" t="s">
        <v>89</v>
      </c>
      <c r="AW140" s="13" t="s">
        <v>42</v>
      </c>
      <c r="AX140" s="13" t="s">
        <v>82</v>
      </c>
      <c r="AY140" s="207" t="s">
        <v>221</v>
      </c>
    </row>
    <row r="141" spans="1:65" s="14" customFormat="1">
      <c r="B141" s="208"/>
      <c r="C141" s="209"/>
      <c r="D141" s="199" t="s">
        <v>229</v>
      </c>
      <c r="E141" s="210" t="s">
        <v>44</v>
      </c>
      <c r="F141" s="211" t="s">
        <v>1013</v>
      </c>
      <c r="G141" s="209"/>
      <c r="H141" s="212">
        <v>12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229</v>
      </c>
      <c r="AU141" s="218" t="s">
        <v>21</v>
      </c>
      <c r="AV141" s="14" t="s">
        <v>21</v>
      </c>
      <c r="AW141" s="14" t="s">
        <v>42</v>
      </c>
      <c r="AX141" s="14" t="s">
        <v>89</v>
      </c>
      <c r="AY141" s="218" t="s">
        <v>221</v>
      </c>
    </row>
    <row r="142" spans="1:65" s="2" customFormat="1" ht="14.45" customHeight="1">
      <c r="A142" s="37"/>
      <c r="B142" s="38"/>
      <c r="C142" s="184" t="s">
        <v>284</v>
      </c>
      <c r="D142" s="184" t="s">
        <v>223</v>
      </c>
      <c r="E142" s="185" t="s">
        <v>1014</v>
      </c>
      <c r="F142" s="186" t="s">
        <v>1015</v>
      </c>
      <c r="G142" s="187" t="s">
        <v>121</v>
      </c>
      <c r="H142" s="188">
        <v>609</v>
      </c>
      <c r="I142" s="189"/>
      <c r="J142" s="190">
        <f>ROUND(I142*H142,2)</f>
        <v>0</v>
      </c>
      <c r="K142" s="186" t="s">
        <v>226</v>
      </c>
      <c r="L142" s="42"/>
      <c r="M142" s="191" t="s">
        <v>44</v>
      </c>
      <c r="N142" s="192" t="s">
        <v>53</v>
      </c>
      <c r="O142" s="67"/>
      <c r="P142" s="193">
        <f>O142*H142</f>
        <v>0</v>
      </c>
      <c r="Q142" s="193">
        <v>5.5000000000000003E-4</v>
      </c>
      <c r="R142" s="193">
        <f>Q142*H142</f>
        <v>0.33495000000000003</v>
      </c>
      <c r="S142" s="193">
        <v>0</v>
      </c>
      <c r="T142" s="19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5" t="s">
        <v>227</v>
      </c>
      <c r="AT142" s="195" t="s">
        <v>223</v>
      </c>
      <c r="AU142" s="195" t="s">
        <v>21</v>
      </c>
      <c r="AY142" s="19" t="s">
        <v>221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9" t="s">
        <v>89</v>
      </c>
      <c r="BK142" s="196">
        <f>ROUND(I142*H142,2)</f>
        <v>0</v>
      </c>
      <c r="BL142" s="19" t="s">
        <v>227</v>
      </c>
      <c r="BM142" s="195" t="s">
        <v>1016</v>
      </c>
    </row>
    <row r="143" spans="1:65" s="13" customFormat="1">
      <c r="B143" s="197"/>
      <c r="C143" s="198"/>
      <c r="D143" s="199" t="s">
        <v>229</v>
      </c>
      <c r="E143" s="200" t="s">
        <v>44</v>
      </c>
      <c r="F143" s="201" t="s">
        <v>320</v>
      </c>
      <c r="G143" s="198"/>
      <c r="H143" s="200" t="s">
        <v>44</v>
      </c>
      <c r="I143" s="202"/>
      <c r="J143" s="198"/>
      <c r="K143" s="198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229</v>
      </c>
      <c r="AU143" s="207" t="s">
        <v>21</v>
      </c>
      <c r="AV143" s="13" t="s">
        <v>89</v>
      </c>
      <c r="AW143" s="13" t="s">
        <v>42</v>
      </c>
      <c r="AX143" s="13" t="s">
        <v>82</v>
      </c>
      <c r="AY143" s="207" t="s">
        <v>221</v>
      </c>
    </row>
    <row r="144" spans="1:65" s="14" customFormat="1">
      <c r="B144" s="208"/>
      <c r="C144" s="209"/>
      <c r="D144" s="199" t="s">
        <v>229</v>
      </c>
      <c r="E144" s="210" t="s">
        <v>44</v>
      </c>
      <c r="F144" s="211" t="s">
        <v>1017</v>
      </c>
      <c r="G144" s="209"/>
      <c r="H144" s="212">
        <v>609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229</v>
      </c>
      <c r="AU144" s="218" t="s">
        <v>21</v>
      </c>
      <c r="AV144" s="14" t="s">
        <v>21</v>
      </c>
      <c r="AW144" s="14" t="s">
        <v>42</v>
      </c>
      <c r="AX144" s="14" t="s">
        <v>82</v>
      </c>
      <c r="AY144" s="218" t="s">
        <v>221</v>
      </c>
    </row>
    <row r="145" spans="1:65" s="15" customFormat="1">
      <c r="B145" s="219"/>
      <c r="C145" s="220"/>
      <c r="D145" s="199" t="s">
        <v>229</v>
      </c>
      <c r="E145" s="221" t="s">
        <v>44</v>
      </c>
      <c r="F145" s="222" t="s">
        <v>232</v>
      </c>
      <c r="G145" s="220"/>
      <c r="H145" s="223">
        <v>609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229</v>
      </c>
      <c r="AU145" s="229" t="s">
        <v>21</v>
      </c>
      <c r="AV145" s="15" t="s">
        <v>227</v>
      </c>
      <c r="AW145" s="15" t="s">
        <v>42</v>
      </c>
      <c r="AX145" s="15" t="s">
        <v>89</v>
      </c>
      <c r="AY145" s="229" t="s">
        <v>221</v>
      </c>
    </row>
    <row r="146" spans="1:65" s="2" customFormat="1" ht="14.45" customHeight="1">
      <c r="A146" s="37"/>
      <c r="B146" s="38"/>
      <c r="C146" s="184" t="s">
        <v>292</v>
      </c>
      <c r="D146" s="184" t="s">
        <v>223</v>
      </c>
      <c r="E146" s="185" t="s">
        <v>1018</v>
      </c>
      <c r="F146" s="186" t="s">
        <v>1019</v>
      </c>
      <c r="G146" s="187" t="s">
        <v>121</v>
      </c>
      <c r="H146" s="188">
        <v>609</v>
      </c>
      <c r="I146" s="189"/>
      <c r="J146" s="190">
        <f>ROUND(I146*H146,2)</f>
        <v>0</v>
      </c>
      <c r="K146" s="186" t="s">
        <v>226</v>
      </c>
      <c r="L146" s="42"/>
      <c r="M146" s="191" t="s">
        <v>44</v>
      </c>
      <c r="N146" s="192" t="s">
        <v>53</v>
      </c>
      <c r="O146" s="67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5" t="s">
        <v>227</v>
      </c>
      <c r="AT146" s="195" t="s">
        <v>223</v>
      </c>
      <c r="AU146" s="195" t="s">
        <v>21</v>
      </c>
      <c r="AY146" s="19" t="s">
        <v>221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9" t="s">
        <v>89</v>
      </c>
      <c r="BK146" s="196">
        <f>ROUND(I146*H146,2)</f>
        <v>0</v>
      </c>
      <c r="BL146" s="19" t="s">
        <v>227</v>
      </c>
      <c r="BM146" s="195" t="s">
        <v>1020</v>
      </c>
    </row>
    <row r="147" spans="1:65" s="13" customFormat="1">
      <c r="B147" s="197"/>
      <c r="C147" s="198"/>
      <c r="D147" s="199" t="s">
        <v>229</v>
      </c>
      <c r="E147" s="200" t="s">
        <v>44</v>
      </c>
      <c r="F147" s="201" t="s">
        <v>1021</v>
      </c>
      <c r="G147" s="198"/>
      <c r="H147" s="200" t="s">
        <v>44</v>
      </c>
      <c r="I147" s="202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229</v>
      </c>
      <c r="AU147" s="207" t="s">
        <v>21</v>
      </c>
      <c r="AV147" s="13" t="s">
        <v>89</v>
      </c>
      <c r="AW147" s="13" t="s">
        <v>42</v>
      </c>
      <c r="AX147" s="13" t="s">
        <v>82</v>
      </c>
      <c r="AY147" s="207" t="s">
        <v>221</v>
      </c>
    </row>
    <row r="148" spans="1:65" s="14" customFormat="1">
      <c r="B148" s="208"/>
      <c r="C148" s="209"/>
      <c r="D148" s="199" t="s">
        <v>229</v>
      </c>
      <c r="E148" s="210" t="s">
        <v>44</v>
      </c>
      <c r="F148" s="211" t="s">
        <v>1022</v>
      </c>
      <c r="G148" s="209"/>
      <c r="H148" s="212">
        <v>609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229</v>
      </c>
      <c r="AU148" s="218" t="s">
        <v>21</v>
      </c>
      <c r="AV148" s="14" t="s">
        <v>21</v>
      </c>
      <c r="AW148" s="14" t="s">
        <v>42</v>
      </c>
      <c r="AX148" s="14" t="s">
        <v>89</v>
      </c>
      <c r="AY148" s="218" t="s">
        <v>221</v>
      </c>
    </row>
    <row r="149" spans="1:65" s="2" customFormat="1" ht="24.2" customHeight="1">
      <c r="A149" s="37"/>
      <c r="B149" s="38"/>
      <c r="C149" s="184" t="s">
        <v>297</v>
      </c>
      <c r="D149" s="184" t="s">
        <v>223</v>
      </c>
      <c r="E149" s="185" t="s">
        <v>1023</v>
      </c>
      <c r="F149" s="186" t="s">
        <v>1024</v>
      </c>
      <c r="G149" s="187" t="s">
        <v>121</v>
      </c>
      <c r="H149" s="188">
        <v>42</v>
      </c>
      <c r="I149" s="189"/>
      <c r="J149" s="190">
        <f>ROUND(I149*H149,2)</f>
        <v>0</v>
      </c>
      <c r="K149" s="186" t="s">
        <v>226</v>
      </c>
      <c r="L149" s="42"/>
      <c r="M149" s="191" t="s">
        <v>44</v>
      </c>
      <c r="N149" s="192" t="s">
        <v>53</v>
      </c>
      <c r="O149" s="67"/>
      <c r="P149" s="193">
        <f>O149*H149</f>
        <v>0</v>
      </c>
      <c r="Q149" s="193">
        <v>1.4999999999999999E-4</v>
      </c>
      <c r="R149" s="193">
        <f>Q149*H149</f>
        <v>6.2999999999999992E-3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227</v>
      </c>
      <c r="AT149" s="195" t="s">
        <v>223</v>
      </c>
      <c r="AU149" s="195" t="s">
        <v>21</v>
      </c>
      <c r="AY149" s="19" t="s">
        <v>221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9" t="s">
        <v>89</v>
      </c>
      <c r="BK149" s="196">
        <f>ROUND(I149*H149,2)</f>
        <v>0</v>
      </c>
      <c r="BL149" s="19" t="s">
        <v>227</v>
      </c>
      <c r="BM149" s="195" t="s">
        <v>1025</v>
      </c>
    </row>
    <row r="150" spans="1:65" s="13" customFormat="1">
      <c r="B150" s="197"/>
      <c r="C150" s="198"/>
      <c r="D150" s="199" t="s">
        <v>229</v>
      </c>
      <c r="E150" s="200" t="s">
        <v>44</v>
      </c>
      <c r="F150" s="201" t="s">
        <v>230</v>
      </c>
      <c r="G150" s="198"/>
      <c r="H150" s="200" t="s">
        <v>44</v>
      </c>
      <c r="I150" s="202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229</v>
      </c>
      <c r="AU150" s="207" t="s">
        <v>21</v>
      </c>
      <c r="AV150" s="13" t="s">
        <v>89</v>
      </c>
      <c r="AW150" s="13" t="s">
        <v>42</v>
      </c>
      <c r="AX150" s="13" t="s">
        <v>82</v>
      </c>
      <c r="AY150" s="207" t="s">
        <v>221</v>
      </c>
    </row>
    <row r="151" spans="1:65" s="14" customFormat="1">
      <c r="B151" s="208"/>
      <c r="C151" s="209"/>
      <c r="D151" s="199" t="s">
        <v>229</v>
      </c>
      <c r="E151" s="210" t="s">
        <v>44</v>
      </c>
      <c r="F151" s="211" t="s">
        <v>1026</v>
      </c>
      <c r="G151" s="209"/>
      <c r="H151" s="212">
        <v>42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229</v>
      </c>
      <c r="AU151" s="218" t="s">
        <v>21</v>
      </c>
      <c r="AV151" s="14" t="s">
        <v>21</v>
      </c>
      <c r="AW151" s="14" t="s">
        <v>42</v>
      </c>
      <c r="AX151" s="14" t="s">
        <v>82</v>
      </c>
      <c r="AY151" s="218" t="s">
        <v>221</v>
      </c>
    </row>
    <row r="152" spans="1:65" s="15" customFormat="1">
      <c r="B152" s="219"/>
      <c r="C152" s="220"/>
      <c r="D152" s="199" t="s">
        <v>229</v>
      </c>
      <c r="E152" s="221" t="s">
        <v>44</v>
      </c>
      <c r="F152" s="222" t="s">
        <v>232</v>
      </c>
      <c r="G152" s="220"/>
      <c r="H152" s="223">
        <v>42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229</v>
      </c>
      <c r="AU152" s="229" t="s">
        <v>21</v>
      </c>
      <c r="AV152" s="15" t="s">
        <v>227</v>
      </c>
      <c r="AW152" s="15" t="s">
        <v>42</v>
      </c>
      <c r="AX152" s="15" t="s">
        <v>89</v>
      </c>
      <c r="AY152" s="229" t="s">
        <v>221</v>
      </c>
    </row>
    <row r="153" spans="1:65" s="2" customFormat="1" ht="24.2" customHeight="1">
      <c r="A153" s="37"/>
      <c r="B153" s="38"/>
      <c r="C153" s="184" t="s">
        <v>303</v>
      </c>
      <c r="D153" s="184" t="s">
        <v>223</v>
      </c>
      <c r="E153" s="185" t="s">
        <v>1027</v>
      </c>
      <c r="F153" s="186" t="s">
        <v>1028</v>
      </c>
      <c r="G153" s="187" t="s">
        <v>121</v>
      </c>
      <c r="H153" s="188">
        <v>42</v>
      </c>
      <c r="I153" s="189"/>
      <c r="J153" s="190">
        <f>ROUND(I153*H153,2)</f>
        <v>0</v>
      </c>
      <c r="K153" s="186" t="s">
        <v>226</v>
      </c>
      <c r="L153" s="42"/>
      <c r="M153" s="191" t="s">
        <v>44</v>
      </c>
      <c r="N153" s="192" t="s">
        <v>53</v>
      </c>
      <c r="O153" s="67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227</v>
      </c>
      <c r="AT153" s="195" t="s">
        <v>223</v>
      </c>
      <c r="AU153" s="195" t="s">
        <v>21</v>
      </c>
      <c r="AY153" s="19" t="s">
        <v>221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9" t="s">
        <v>89</v>
      </c>
      <c r="BK153" s="196">
        <f>ROUND(I153*H153,2)</f>
        <v>0</v>
      </c>
      <c r="BL153" s="19" t="s">
        <v>227</v>
      </c>
      <c r="BM153" s="195" t="s">
        <v>1029</v>
      </c>
    </row>
    <row r="154" spans="1:65" s="13" customFormat="1">
      <c r="B154" s="197"/>
      <c r="C154" s="198"/>
      <c r="D154" s="199" t="s">
        <v>229</v>
      </c>
      <c r="E154" s="200" t="s">
        <v>44</v>
      </c>
      <c r="F154" s="201" t="s">
        <v>1030</v>
      </c>
      <c r="G154" s="198"/>
      <c r="H154" s="200" t="s">
        <v>44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229</v>
      </c>
      <c r="AU154" s="207" t="s">
        <v>21</v>
      </c>
      <c r="AV154" s="13" t="s">
        <v>89</v>
      </c>
      <c r="AW154" s="13" t="s">
        <v>42</v>
      </c>
      <c r="AX154" s="13" t="s">
        <v>82</v>
      </c>
      <c r="AY154" s="207" t="s">
        <v>221</v>
      </c>
    </row>
    <row r="155" spans="1:65" s="14" customFormat="1">
      <c r="B155" s="208"/>
      <c r="C155" s="209"/>
      <c r="D155" s="199" t="s">
        <v>229</v>
      </c>
      <c r="E155" s="210" t="s">
        <v>44</v>
      </c>
      <c r="F155" s="211" t="s">
        <v>1031</v>
      </c>
      <c r="G155" s="209"/>
      <c r="H155" s="212">
        <v>42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229</v>
      </c>
      <c r="AU155" s="218" t="s">
        <v>21</v>
      </c>
      <c r="AV155" s="14" t="s">
        <v>21</v>
      </c>
      <c r="AW155" s="14" t="s">
        <v>42</v>
      </c>
      <c r="AX155" s="14" t="s">
        <v>89</v>
      </c>
      <c r="AY155" s="218" t="s">
        <v>221</v>
      </c>
    </row>
    <row r="156" spans="1:65" s="2" customFormat="1" ht="14.45" customHeight="1">
      <c r="A156" s="37"/>
      <c r="B156" s="38"/>
      <c r="C156" s="184" t="s">
        <v>8</v>
      </c>
      <c r="D156" s="184" t="s">
        <v>223</v>
      </c>
      <c r="E156" s="185" t="s">
        <v>1032</v>
      </c>
      <c r="F156" s="186" t="s">
        <v>1033</v>
      </c>
      <c r="G156" s="187" t="s">
        <v>121</v>
      </c>
      <c r="H156" s="188">
        <v>23.1</v>
      </c>
      <c r="I156" s="189"/>
      <c r="J156" s="190">
        <f>ROUND(I156*H156,2)</f>
        <v>0</v>
      </c>
      <c r="K156" s="186" t="s">
        <v>226</v>
      </c>
      <c r="L156" s="42"/>
      <c r="M156" s="191" t="s">
        <v>44</v>
      </c>
      <c r="N156" s="192" t="s">
        <v>53</v>
      </c>
      <c r="O156" s="67"/>
      <c r="P156" s="193">
        <f>O156*H156</f>
        <v>0</v>
      </c>
      <c r="Q156" s="193">
        <v>4.6999999999999999E-4</v>
      </c>
      <c r="R156" s="193">
        <f>Q156*H156</f>
        <v>1.0857E-2</v>
      </c>
      <c r="S156" s="193">
        <v>0</v>
      </c>
      <c r="T156" s="19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5" t="s">
        <v>227</v>
      </c>
      <c r="AT156" s="195" t="s">
        <v>223</v>
      </c>
      <c r="AU156" s="195" t="s">
        <v>21</v>
      </c>
      <c r="AY156" s="19" t="s">
        <v>221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9" t="s">
        <v>89</v>
      </c>
      <c r="BK156" s="196">
        <f>ROUND(I156*H156,2)</f>
        <v>0</v>
      </c>
      <c r="BL156" s="19" t="s">
        <v>227</v>
      </c>
      <c r="BM156" s="195" t="s">
        <v>1034</v>
      </c>
    </row>
    <row r="157" spans="1:65" s="13" customFormat="1">
      <c r="B157" s="197"/>
      <c r="C157" s="198"/>
      <c r="D157" s="199" t="s">
        <v>229</v>
      </c>
      <c r="E157" s="200" t="s">
        <v>44</v>
      </c>
      <c r="F157" s="201" t="s">
        <v>320</v>
      </c>
      <c r="G157" s="198"/>
      <c r="H157" s="200" t="s">
        <v>44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229</v>
      </c>
      <c r="AU157" s="207" t="s">
        <v>21</v>
      </c>
      <c r="AV157" s="13" t="s">
        <v>89</v>
      </c>
      <c r="AW157" s="13" t="s">
        <v>42</v>
      </c>
      <c r="AX157" s="13" t="s">
        <v>82</v>
      </c>
      <c r="AY157" s="207" t="s">
        <v>221</v>
      </c>
    </row>
    <row r="158" spans="1:65" s="13" customFormat="1">
      <c r="B158" s="197"/>
      <c r="C158" s="198"/>
      <c r="D158" s="199" t="s">
        <v>229</v>
      </c>
      <c r="E158" s="200" t="s">
        <v>44</v>
      </c>
      <c r="F158" s="201" t="s">
        <v>993</v>
      </c>
      <c r="G158" s="198"/>
      <c r="H158" s="200" t="s">
        <v>44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229</v>
      </c>
      <c r="AU158" s="207" t="s">
        <v>21</v>
      </c>
      <c r="AV158" s="13" t="s">
        <v>89</v>
      </c>
      <c r="AW158" s="13" t="s">
        <v>42</v>
      </c>
      <c r="AX158" s="13" t="s">
        <v>82</v>
      </c>
      <c r="AY158" s="207" t="s">
        <v>221</v>
      </c>
    </row>
    <row r="159" spans="1:65" s="14" customFormat="1">
      <c r="B159" s="208"/>
      <c r="C159" s="209"/>
      <c r="D159" s="199" t="s">
        <v>229</v>
      </c>
      <c r="E159" s="210" t="s">
        <v>44</v>
      </c>
      <c r="F159" s="211" t="s">
        <v>1035</v>
      </c>
      <c r="G159" s="209"/>
      <c r="H159" s="212">
        <v>23.1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229</v>
      </c>
      <c r="AU159" s="218" t="s">
        <v>21</v>
      </c>
      <c r="AV159" s="14" t="s">
        <v>21</v>
      </c>
      <c r="AW159" s="14" t="s">
        <v>42</v>
      </c>
      <c r="AX159" s="14" t="s">
        <v>82</v>
      </c>
      <c r="AY159" s="218" t="s">
        <v>221</v>
      </c>
    </row>
    <row r="160" spans="1:65" s="15" customFormat="1">
      <c r="B160" s="219"/>
      <c r="C160" s="220"/>
      <c r="D160" s="199" t="s">
        <v>229</v>
      </c>
      <c r="E160" s="221" t="s">
        <v>44</v>
      </c>
      <c r="F160" s="222" t="s">
        <v>232</v>
      </c>
      <c r="G160" s="220"/>
      <c r="H160" s="223">
        <v>23.1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229</v>
      </c>
      <c r="AU160" s="229" t="s">
        <v>21</v>
      </c>
      <c r="AV160" s="15" t="s">
        <v>227</v>
      </c>
      <c r="AW160" s="15" t="s">
        <v>42</v>
      </c>
      <c r="AX160" s="15" t="s">
        <v>89</v>
      </c>
      <c r="AY160" s="229" t="s">
        <v>221</v>
      </c>
    </row>
    <row r="161" spans="1:65" s="2" customFormat="1" ht="14.45" customHeight="1">
      <c r="A161" s="37"/>
      <c r="B161" s="38"/>
      <c r="C161" s="184" t="s">
        <v>315</v>
      </c>
      <c r="D161" s="184" t="s">
        <v>223</v>
      </c>
      <c r="E161" s="185" t="s">
        <v>1036</v>
      </c>
      <c r="F161" s="186" t="s">
        <v>1037</v>
      </c>
      <c r="G161" s="187" t="s">
        <v>121</v>
      </c>
      <c r="H161" s="188">
        <v>23.1</v>
      </c>
      <c r="I161" s="189"/>
      <c r="J161" s="190">
        <f>ROUND(I161*H161,2)</f>
        <v>0</v>
      </c>
      <c r="K161" s="186" t="s">
        <v>226</v>
      </c>
      <c r="L161" s="42"/>
      <c r="M161" s="191" t="s">
        <v>44</v>
      </c>
      <c r="N161" s="192" t="s">
        <v>53</v>
      </c>
      <c r="O161" s="67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5" t="s">
        <v>227</v>
      </c>
      <c r="AT161" s="195" t="s">
        <v>223</v>
      </c>
      <c r="AU161" s="195" t="s">
        <v>21</v>
      </c>
      <c r="AY161" s="19" t="s">
        <v>221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9" t="s">
        <v>89</v>
      </c>
      <c r="BK161" s="196">
        <f>ROUND(I161*H161,2)</f>
        <v>0</v>
      </c>
      <c r="BL161" s="19" t="s">
        <v>227</v>
      </c>
      <c r="BM161" s="195" t="s">
        <v>1038</v>
      </c>
    </row>
    <row r="162" spans="1:65" s="13" customFormat="1">
      <c r="B162" s="197"/>
      <c r="C162" s="198"/>
      <c r="D162" s="199" t="s">
        <v>229</v>
      </c>
      <c r="E162" s="200" t="s">
        <v>44</v>
      </c>
      <c r="F162" s="201" t="s">
        <v>1039</v>
      </c>
      <c r="G162" s="198"/>
      <c r="H162" s="200" t="s">
        <v>44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229</v>
      </c>
      <c r="AU162" s="207" t="s">
        <v>21</v>
      </c>
      <c r="AV162" s="13" t="s">
        <v>89</v>
      </c>
      <c r="AW162" s="13" t="s">
        <v>42</v>
      </c>
      <c r="AX162" s="13" t="s">
        <v>82</v>
      </c>
      <c r="AY162" s="207" t="s">
        <v>221</v>
      </c>
    </row>
    <row r="163" spans="1:65" s="14" customFormat="1">
      <c r="B163" s="208"/>
      <c r="C163" s="209"/>
      <c r="D163" s="199" t="s">
        <v>229</v>
      </c>
      <c r="E163" s="210" t="s">
        <v>44</v>
      </c>
      <c r="F163" s="211" t="s">
        <v>1040</v>
      </c>
      <c r="G163" s="209"/>
      <c r="H163" s="212">
        <v>23.1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229</v>
      </c>
      <c r="AU163" s="218" t="s">
        <v>21</v>
      </c>
      <c r="AV163" s="14" t="s">
        <v>21</v>
      </c>
      <c r="AW163" s="14" t="s">
        <v>42</v>
      </c>
      <c r="AX163" s="14" t="s">
        <v>89</v>
      </c>
      <c r="AY163" s="218" t="s">
        <v>221</v>
      </c>
    </row>
    <row r="164" spans="1:65" s="2" customFormat="1" ht="24.2" customHeight="1">
      <c r="A164" s="37"/>
      <c r="B164" s="38"/>
      <c r="C164" s="184" t="s">
        <v>144</v>
      </c>
      <c r="D164" s="184" t="s">
        <v>223</v>
      </c>
      <c r="E164" s="185" t="s">
        <v>1041</v>
      </c>
      <c r="F164" s="186" t="s">
        <v>1042</v>
      </c>
      <c r="G164" s="187" t="s">
        <v>306</v>
      </c>
      <c r="H164" s="188">
        <v>9.5549999999999997</v>
      </c>
      <c r="I164" s="189"/>
      <c r="J164" s="190">
        <f>ROUND(I164*H164,2)</f>
        <v>0</v>
      </c>
      <c r="K164" s="186" t="s">
        <v>226</v>
      </c>
      <c r="L164" s="42"/>
      <c r="M164" s="191" t="s">
        <v>44</v>
      </c>
      <c r="N164" s="192" t="s">
        <v>53</v>
      </c>
      <c r="O164" s="67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5" t="s">
        <v>227</v>
      </c>
      <c r="AT164" s="195" t="s">
        <v>223</v>
      </c>
      <c r="AU164" s="195" t="s">
        <v>21</v>
      </c>
      <c r="AY164" s="19" t="s">
        <v>221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9" t="s">
        <v>89</v>
      </c>
      <c r="BK164" s="196">
        <f>ROUND(I164*H164,2)</f>
        <v>0</v>
      </c>
      <c r="BL164" s="19" t="s">
        <v>227</v>
      </c>
      <c r="BM164" s="195" t="s">
        <v>1043</v>
      </c>
    </row>
    <row r="165" spans="1:65" s="13" customFormat="1">
      <c r="B165" s="197"/>
      <c r="C165" s="198"/>
      <c r="D165" s="199" t="s">
        <v>229</v>
      </c>
      <c r="E165" s="200" t="s">
        <v>44</v>
      </c>
      <c r="F165" s="201" t="s">
        <v>320</v>
      </c>
      <c r="G165" s="198"/>
      <c r="H165" s="200" t="s">
        <v>44</v>
      </c>
      <c r="I165" s="202"/>
      <c r="J165" s="198"/>
      <c r="K165" s="198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229</v>
      </c>
      <c r="AU165" s="207" t="s">
        <v>21</v>
      </c>
      <c r="AV165" s="13" t="s">
        <v>89</v>
      </c>
      <c r="AW165" s="13" t="s">
        <v>42</v>
      </c>
      <c r="AX165" s="13" t="s">
        <v>82</v>
      </c>
      <c r="AY165" s="207" t="s">
        <v>221</v>
      </c>
    </row>
    <row r="166" spans="1:65" s="13" customFormat="1">
      <c r="B166" s="197"/>
      <c r="C166" s="198"/>
      <c r="D166" s="199" t="s">
        <v>229</v>
      </c>
      <c r="E166" s="200" t="s">
        <v>44</v>
      </c>
      <c r="F166" s="201" t="s">
        <v>993</v>
      </c>
      <c r="G166" s="198"/>
      <c r="H166" s="200" t="s">
        <v>44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229</v>
      </c>
      <c r="AU166" s="207" t="s">
        <v>21</v>
      </c>
      <c r="AV166" s="13" t="s">
        <v>89</v>
      </c>
      <c r="AW166" s="13" t="s">
        <v>42</v>
      </c>
      <c r="AX166" s="13" t="s">
        <v>82</v>
      </c>
      <c r="AY166" s="207" t="s">
        <v>221</v>
      </c>
    </row>
    <row r="167" spans="1:65" s="13" customFormat="1">
      <c r="B167" s="197"/>
      <c r="C167" s="198"/>
      <c r="D167" s="199" t="s">
        <v>229</v>
      </c>
      <c r="E167" s="200" t="s">
        <v>44</v>
      </c>
      <c r="F167" s="201" t="s">
        <v>1044</v>
      </c>
      <c r="G167" s="198"/>
      <c r="H167" s="200" t="s">
        <v>44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229</v>
      </c>
      <c r="AU167" s="207" t="s">
        <v>21</v>
      </c>
      <c r="AV167" s="13" t="s">
        <v>89</v>
      </c>
      <c r="AW167" s="13" t="s">
        <v>42</v>
      </c>
      <c r="AX167" s="13" t="s">
        <v>82</v>
      </c>
      <c r="AY167" s="207" t="s">
        <v>221</v>
      </c>
    </row>
    <row r="168" spans="1:65" s="13" customFormat="1">
      <c r="B168" s="197"/>
      <c r="C168" s="198"/>
      <c r="D168" s="199" t="s">
        <v>229</v>
      </c>
      <c r="E168" s="200" t="s">
        <v>44</v>
      </c>
      <c r="F168" s="201" t="s">
        <v>1045</v>
      </c>
      <c r="G168" s="198"/>
      <c r="H168" s="200" t="s">
        <v>44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229</v>
      </c>
      <c r="AU168" s="207" t="s">
        <v>21</v>
      </c>
      <c r="AV168" s="13" t="s">
        <v>89</v>
      </c>
      <c r="AW168" s="13" t="s">
        <v>42</v>
      </c>
      <c r="AX168" s="13" t="s">
        <v>82</v>
      </c>
      <c r="AY168" s="207" t="s">
        <v>221</v>
      </c>
    </row>
    <row r="169" spans="1:65" s="14" customFormat="1">
      <c r="B169" s="208"/>
      <c r="C169" s="209"/>
      <c r="D169" s="199" t="s">
        <v>229</v>
      </c>
      <c r="E169" s="210" t="s">
        <v>44</v>
      </c>
      <c r="F169" s="211" t="s">
        <v>1046</v>
      </c>
      <c r="G169" s="209"/>
      <c r="H169" s="212">
        <v>9.5549999999999997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229</v>
      </c>
      <c r="AU169" s="218" t="s">
        <v>21</v>
      </c>
      <c r="AV169" s="14" t="s">
        <v>21</v>
      </c>
      <c r="AW169" s="14" t="s">
        <v>42</v>
      </c>
      <c r="AX169" s="14" t="s">
        <v>82</v>
      </c>
      <c r="AY169" s="218" t="s">
        <v>221</v>
      </c>
    </row>
    <row r="170" spans="1:65" s="15" customFormat="1">
      <c r="B170" s="219"/>
      <c r="C170" s="220"/>
      <c r="D170" s="199" t="s">
        <v>229</v>
      </c>
      <c r="E170" s="221" t="s">
        <v>44</v>
      </c>
      <c r="F170" s="222" t="s">
        <v>232</v>
      </c>
      <c r="G170" s="220"/>
      <c r="H170" s="223">
        <v>9.5549999999999997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229</v>
      </c>
      <c r="AU170" s="229" t="s">
        <v>21</v>
      </c>
      <c r="AV170" s="15" t="s">
        <v>227</v>
      </c>
      <c r="AW170" s="15" t="s">
        <v>42</v>
      </c>
      <c r="AX170" s="15" t="s">
        <v>89</v>
      </c>
      <c r="AY170" s="229" t="s">
        <v>221</v>
      </c>
    </row>
    <row r="171" spans="1:65" s="2" customFormat="1" ht="24.2" customHeight="1">
      <c r="A171" s="37"/>
      <c r="B171" s="38"/>
      <c r="C171" s="184" t="s">
        <v>330</v>
      </c>
      <c r="D171" s="184" t="s">
        <v>223</v>
      </c>
      <c r="E171" s="185" t="s">
        <v>1047</v>
      </c>
      <c r="F171" s="186" t="s">
        <v>1048</v>
      </c>
      <c r="G171" s="187" t="s">
        <v>306</v>
      </c>
      <c r="H171" s="188">
        <v>14.333</v>
      </c>
      <c r="I171" s="189"/>
      <c r="J171" s="190">
        <f>ROUND(I171*H171,2)</f>
        <v>0</v>
      </c>
      <c r="K171" s="186" t="s">
        <v>226</v>
      </c>
      <c r="L171" s="42"/>
      <c r="M171" s="191" t="s">
        <v>44</v>
      </c>
      <c r="N171" s="192" t="s">
        <v>53</v>
      </c>
      <c r="O171" s="67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5" t="s">
        <v>227</v>
      </c>
      <c r="AT171" s="195" t="s">
        <v>223</v>
      </c>
      <c r="AU171" s="195" t="s">
        <v>21</v>
      </c>
      <c r="AY171" s="19" t="s">
        <v>221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9" t="s">
        <v>89</v>
      </c>
      <c r="BK171" s="196">
        <f>ROUND(I171*H171,2)</f>
        <v>0</v>
      </c>
      <c r="BL171" s="19" t="s">
        <v>227</v>
      </c>
      <c r="BM171" s="195" t="s">
        <v>1049</v>
      </c>
    </row>
    <row r="172" spans="1:65" s="13" customFormat="1">
      <c r="B172" s="197"/>
      <c r="C172" s="198"/>
      <c r="D172" s="199" t="s">
        <v>229</v>
      </c>
      <c r="E172" s="200" t="s">
        <v>44</v>
      </c>
      <c r="F172" s="201" t="s">
        <v>320</v>
      </c>
      <c r="G172" s="198"/>
      <c r="H172" s="200" t="s">
        <v>44</v>
      </c>
      <c r="I172" s="202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229</v>
      </c>
      <c r="AU172" s="207" t="s">
        <v>21</v>
      </c>
      <c r="AV172" s="13" t="s">
        <v>89</v>
      </c>
      <c r="AW172" s="13" t="s">
        <v>42</v>
      </c>
      <c r="AX172" s="13" t="s">
        <v>82</v>
      </c>
      <c r="AY172" s="207" t="s">
        <v>221</v>
      </c>
    </row>
    <row r="173" spans="1:65" s="13" customFormat="1">
      <c r="B173" s="197"/>
      <c r="C173" s="198"/>
      <c r="D173" s="199" t="s">
        <v>229</v>
      </c>
      <c r="E173" s="200" t="s">
        <v>44</v>
      </c>
      <c r="F173" s="201" t="s">
        <v>993</v>
      </c>
      <c r="G173" s="198"/>
      <c r="H173" s="200" t="s">
        <v>44</v>
      </c>
      <c r="I173" s="202"/>
      <c r="J173" s="198"/>
      <c r="K173" s="198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229</v>
      </c>
      <c r="AU173" s="207" t="s">
        <v>21</v>
      </c>
      <c r="AV173" s="13" t="s">
        <v>89</v>
      </c>
      <c r="AW173" s="13" t="s">
        <v>42</v>
      </c>
      <c r="AX173" s="13" t="s">
        <v>82</v>
      </c>
      <c r="AY173" s="207" t="s">
        <v>221</v>
      </c>
    </row>
    <row r="174" spans="1:65" s="13" customFormat="1">
      <c r="B174" s="197"/>
      <c r="C174" s="198"/>
      <c r="D174" s="199" t="s">
        <v>229</v>
      </c>
      <c r="E174" s="200" t="s">
        <v>44</v>
      </c>
      <c r="F174" s="201" t="s">
        <v>1044</v>
      </c>
      <c r="G174" s="198"/>
      <c r="H174" s="200" t="s">
        <v>44</v>
      </c>
      <c r="I174" s="202"/>
      <c r="J174" s="198"/>
      <c r="K174" s="198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229</v>
      </c>
      <c r="AU174" s="207" t="s">
        <v>21</v>
      </c>
      <c r="AV174" s="13" t="s">
        <v>89</v>
      </c>
      <c r="AW174" s="13" t="s">
        <v>42</v>
      </c>
      <c r="AX174" s="13" t="s">
        <v>82</v>
      </c>
      <c r="AY174" s="207" t="s">
        <v>221</v>
      </c>
    </row>
    <row r="175" spans="1:65" s="13" customFormat="1">
      <c r="B175" s="197"/>
      <c r="C175" s="198"/>
      <c r="D175" s="199" t="s">
        <v>229</v>
      </c>
      <c r="E175" s="200" t="s">
        <v>44</v>
      </c>
      <c r="F175" s="201" t="s">
        <v>1045</v>
      </c>
      <c r="G175" s="198"/>
      <c r="H175" s="200" t="s">
        <v>44</v>
      </c>
      <c r="I175" s="202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229</v>
      </c>
      <c r="AU175" s="207" t="s">
        <v>21</v>
      </c>
      <c r="AV175" s="13" t="s">
        <v>89</v>
      </c>
      <c r="AW175" s="13" t="s">
        <v>42</v>
      </c>
      <c r="AX175" s="13" t="s">
        <v>82</v>
      </c>
      <c r="AY175" s="207" t="s">
        <v>221</v>
      </c>
    </row>
    <row r="176" spans="1:65" s="14" customFormat="1">
      <c r="B176" s="208"/>
      <c r="C176" s="209"/>
      <c r="D176" s="199" t="s">
        <v>229</v>
      </c>
      <c r="E176" s="210" t="s">
        <v>44</v>
      </c>
      <c r="F176" s="211" t="s">
        <v>1050</v>
      </c>
      <c r="G176" s="209"/>
      <c r="H176" s="212">
        <v>14.333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229</v>
      </c>
      <c r="AU176" s="218" t="s">
        <v>21</v>
      </c>
      <c r="AV176" s="14" t="s">
        <v>21</v>
      </c>
      <c r="AW176" s="14" t="s">
        <v>42</v>
      </c>
      <c r="AX176" s="14" t="s">
        <v>82</v>
      </c>
      <c r="AY176" s="218" t="s">
        <v>221</v>
      </c>
    </row>
    <row r="177" spans="1:65" s="15" customFormat="1">
      <c r="B177" s="219"/>
      <c r="C177" s="220"/>
      <c r="D177" s="199" t="s">
        <v>229</v>
      </c>
      <c r="E177" s="221" t="s">
        <v>44</v>
      </c>
      <c r="F177" s="222" t="s">
        <v>232</v>
      </c>
      <c r="G177" s="220"/>
      <c r="H177" s="223">
        <v>14.333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229</v>
      </c>
      <c r="AU177" s="229" t="s">
        <v>21</v>
      </c>
      <c r="AV177" s="15" t="s">
        <v>227</v>
      </c>
      <c r="AW177" s="15" t="s">
        <v>42</v>
      </c>
      <c r="AX177" s="15" t="s">
        <v>89</v>
      </c>
      <c r="AY177" s="229" t="s">
        <v>221</v>
      </c>
    </row>
    <row r="178" spans="1:65" s="2" customFormat="1" ht="24.2" customHeight="1">
      <c r="A178" s="37"/>
      <c r="B178" s="38"/>
      <c r="C178" s="184" t="s">
        <v>336</v>
      </c>
      <c r="D178" s="184" t="s">
        <v>223</v>
      </c>
      <c r="E178" s="185" t="s">
        <v>1051</v>
      </c>
      <c r="F178" s="186" t="s">
        <v>1052</v>
      </c>
      <c r="G178" s="187" t="s">
        <v>306</v>
      </c>
      <c r="H178" s="188">
        <v>47.777000000000001</v>
      </c>
      <c r="I178" s="189"/>
      <c r="J178" s="190">
        <f>ROUND(I178*H178,2)</f>
        <v>0</v>
      </c>
      <c r="K178" s="186" t="s">
        <v>226</v>
      </c>
      <c r="L178" s="42"/>
      <c r="M178" s="191" t="s">
        <v>44</v>
      </c>
      <c r="N178" s="192" t="s">
        <v>53</v>
      </c>
      <c r="O178" s="67"/>
      <c r="P178" s="193">
        <f>O178*H178</f>
        <v>0</v>
      </c>
      <c r="Q178" s="193">
        <v>0</v>
      </c>
      <c r="R178" s="193">
        <f>Q178*H178</f>
        <v>0</v>
      </c>
      <c r="S178" s="193">
        <v>0</v>
      </c>
      <c r="T178" s="19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5" t="s">
        <v>227</v>
      </c>
      <c r="AT178" s="195" t="s">
        <v>223</v>
      </c>
      <c r="AU178" s="195" t="s">
        <v>21</v>
      </c>
      <c r="AY178" s="19" t="s">
        <v>221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9" t="s">
        <v>89</v>
      </c>
      <c r="BK178" s="196">
        <f>ROUND(I178*H178,2)</f>
        <v>0</v>
      </c>
      <c r="BL178" s="19" t="s">
        <v>227</v>
      </c>
      <c r="BM178" s="195" t="s">
        <v>1053</v>
      </c>
    </row>
    <row r="179" spans="1:65" s="13" customFormat="1">
      <c r="B179" s="197"/>
      <c r="C179" s="198"/>
      <c r="D179" s="199" t="s">
        <v>229</v>
      </c>
      <c r="E179" s="200" t="s">
        <v>44</v>
      </c>
      <c r="F179" s="201" t="s">
        <v>320</v>
      </c>
      <c r="G179" s="198"/>
      <c r="H179" s="200" t="s">
        <v>44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229</v>
      </c>
      <c r="AU179" s="207" t="s">
        <v>21</v>
      </c>
      <c r="AV179" s="13" t="s">
        <v>89</v>
      </c>
      <c r="AW179" s="13" t="s">
        <v>42</v>
      </c>
      <c r="AX179" s="13" t="s">
        <v>82</v>
      </c>
      <c r="AY179" s="207" t="s">
        <v>221</v>
      </c>
    </row>
    <row r="180" spans="1:65" s="13" customFormat="1">
      <c r="B180" s="197"/>
      <c r="C180" s="198"/>
      <c r="D180" s="199" t="s">
        <v>229</v>
      </c>
      <c r="E180" s="200" t="s">
        <v>44</v>
      </c>
      <c r="F180" s="201" t="s">
        <v>993</v>
      </c>
      <c r="G180" s="198"/>
      <c r="H180" s="200" t="s">
        <v>44</v>
      </c>
      <c r="I180" s="202"/>
      <c r="J180" s="198"/>
      <c r="K180" s="198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229</v>
      </c>
      <c r="AU180" s="207" t="s">
        <v>21</v>
      </c>
      <c r="AV180" s="13" t="s">
        <v>89</v>
      </c>
      <c r="AW180" s="13" t="s">
        <v>42</v>
      </c>
      <c r="AX180" s="13" t="s">
        <v>82</v>
      </c>
      <c r="AY180" s="207" t="s">
        <v>221</v>
      </c>
    </row>
    <row r="181" spans="1:65" s="13" customFormat="1">
      <c r="B181" s="197"/>
      <c r="C181" s="198"/>
      <c r="D181" s="199" t="s">
        <v>229</v>
      </c>
      <c r="E181" s="200" t="s">
        <v>44</v>
      </c>
      <c r="F181" s="201" t="s">
        <v>1044</v>
      </c>
      <c r="G181" s="198"/>
      <c r="H181" s="200" t="s">
        <v>44</v>
      </c>
      <c r="I181" s="202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229</v>
      </c>
      <c r="AU181" s="207" t="s">
        <v>21</v>
      </c>
      <c r="AV181" s="13" t="s">
        <v>89</v>
      </c>
      <c r="AW181" s="13" t="s">
        <v>42</v>
      </c>
      <c r="AX181" s="13" t="s">
        <v>82</v>
      </c>
      <c r="AY181" s="207" t="s">
        <v>221</v>
      </c>
    </row>
    <row r="182" spans="1:65" s="13" customFormat="1">
      <c r="B182" s="197"/>
      <c r="C182" s="198"/>
      <c r="D182" s="199" t="s">
        <v>229</v>
      </c>
      <c r="E182" s="200" t="s">
        <v>44</v>
      </c>
      <c r="F182" s="201" t="s">
        <v>1045</v>
      </c>
      <c r="G182" s="198"/>
      <c r="H182" s="200" t="s">
        <v>44</v>
      </c>
      <c r="I182" s="202"/>
      <c r="J182" s="198"/>
      <c r="K182" s="198"/>
      <c r="L182" s="203"/>
      <c r="M182" s="204"/>
      <c r="N182" s="205"/>
      <c r="O182" s="205"/>
      <c r="P182" s="205"/>
      <c r="Q182" s="205"/>
      <c r="R182" s="205"/>
      <c r="S182" s="205"/>
      <c r="T182" s="206"/>
      <c r="AT182" s="207" t="s">
        <v>229</v>
      </c>
      <c r="AU182" s="207" t="s">
        <v>21</v>
      </c>
      <c r="AV182" s="13" t="s">
        <v>89</v>
      </c>
      <c r="AW182" s="13" t="s">
        <v>42</v>
      </c>
      <c r="AX182" s="13" t="s">
        <v>82</v>
      </c>
      <c r="AY182" s="207" t="s">
        <v>221</v>
      </c>
    </row>
    <row r="183" spans="1:65" s="14" customFormat="1">
      <c r="B183" s="208"/>
      <c r="C183" s="209"/>
      <c r="D183" s="199" t="s">
        <v>229</v>
      </c>
      <c r="E183" s="210" t="s">
        <v>44</v>
      </c>
      <c r="F183" s="211" t="s">
        <v>1054</v>
      </c>
      <c r="G183" s="209"/>
      <c r="H183" s="212">
        <v>47.777000000000001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229</v>
      </c>
      <c r="AU183" s="218" t="s">
        <v>21</v>
      </c>
      <c r="AV183" s="14" t="s">
        <v>21</v>
      </c>
      <c r="AW183" s="14" t="s">
        <v>42</v>
      </c>
      <c r="AX183" s="14" t="s">
        <v>82</v>
      </c>
      <c r="AY183" s="218" t="s">
        <v>221</v>
      </c>
    </row>
    <row r="184" spans="1:65" s="15" customFormat="1">
      <c r="B184" s="219"/>
      <c r="C184" s="220"/>
      <c r="D184" s="199" t="s">
        <v>229</v>
      </c>
      <c r="E184" s="221" t="s">
        <v>44</v>
      </c>
      <c r="F184" s="222" t="s">
        <v>232</v>
      </c>
      <c r="G184" s="220"/>
      <c r="H184" s="223">
        <v>47.777000000000001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229</v>
      </c>
      <c r="AU184" s="229" t="s">
        <v>21</v>
      </c>
      <c r="AV184" s="15" t="s">
        <v>227</v>
      </c>
      <c r="AW184" s="15" t="s">
        <v>42</v>
      </c>
      <c r="AX184" s="15" t="s">
        <v>89</v>
      </c>
      <c r="AY184" s="229" t="s">
        <v>221</v>
      </c>
    </row>
    <row r="185" spans="1:65" s="2" customFormat="1" ht="24.2" customHeight="1">
      <c r="A185" s="37"/>
      <c r="B185" s="38"/>
      <c r="C185" s="184" t="s">
        <v>341</v>
      </c>
      <c r="D185" s="184" t="s">
        <v>223</v>
      </c>
      <c r="E185" s="185" t="s">
        <v>1055</v>
      </c>
      <c r="F185" s="186" t="s">
        <v>1056</v>
      </c>
      <c r="G185" s="187" t="s">
        <v>306</v>
      </c>
      <c r="H185" s="188">
        <v>23.888000000000002</v>
      </c>
      <c r="I185" s="189"/>
      <c r="J185" s="190">
        <f>ROUND(I185*H185,2)</f>
        <v>0</v>
      </c>
      <c r="K185" s="186" t="s">
        <v>226</v>
      </c>
      <c r="L185" s="42"/>
      <c r="M185" s="191" t="s">
        <v>44</v>
      </c>
      <c r="N185" s="192" t="s">
        <v>53</v>
      </c>
      <c r="O185" s="67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5" t="s">
        <v>227</v>
      </c>
      <c r="AT185" s="195" t="s">
        <v>223</v>
      </c>
      <c r="AU185" s="195" t="s">
        <v>21</v>
      </c>
      <c r="AY185" s="19" t="s">
        <v>221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9" t="s">
        <v>89</v>
      </c>
      <c r="BK185" s="196">
        <f>ROUND(I185*H185,2)</f>
        <v>0</v>
      </c>
      <c r="BL185" s="19" t="s">
        <v>227</v>
      </c>
      <c r="BM185" s="195" t="s">
        <v>1057</v>
      </c>
    </row>
    <row r="186" spans="1:65" s="13" customFormat="1">
      <c r="B186" s="197"/>
      <c r="C186" s="198"/>
      <c r="D186" s="199" t="s">
        <v>229</v>
      </c>
      <c r="E186" s="200" t="s">
        <v>44</v>
      </c>
      <c r="F186" s="201" t="s">
        <v>320</v>
      </c>
      <c r="G186" s="198"/>
      <c r="H186" s="200" t="s">
        <v>44</v>
      </c>
      <c r="I186" s="202"/>
      <c r="J186" s="198"/>
      <c r="K186" s="198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229</v>
      </c>
      <c r="AU186" s="207" t="s">
        <v>21</v>
      </c>
      <c r="AV186" s="13" t="s">
        <v>89</v>
      </c>
      <c r="AW186" s="13" t="s">
        <v>42</v>
      </c>
      <c r="AX186" s="13" t="s">
        <v>82</v>
      </c>
      <c r="AY186" s="207" t="s">
        <v>221</v>
      </c>
    </row>
    <row r="187" spans="1:65" s="13" customFormat="1">
      <c r="B187" s="197"/>
      <c r="C187" s="198"/>
      <c r="D187" s="199" t="s">
        <v>229</v>
      </c>
      <c r="E187" s="200" t="s">
        <v>44</v>
      </c>
      <c r="F187" s="201" t="s">
        <v>993</v>
      </c>
      <c r="G187" s="198"/>
      <c r="H187" s="200" t="s">
        <v>44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229</v>
      </c>
      <c r="AU187" s="207" t="s">
        <v>21</v>
      </c>
      <c r="AV187" s="13" t="s">
        <v>89</v>
      </c>
      <c r="AW187" s="13" t="s">
        <v>42</v>
      </c>
      <c r="AX187" s="13" t="s">
        <v>82</v>
      </c>
      <c r="AY187" s="207" t="s">
        <v>221</v>
      </c>
    </row>
    <row r="188" spans="1:65" s="13" customFormat="1">
      <c r="B188" s="197"/>
      <c r="C188" s="198"/>
      <c r="D188" s="199" t="s">
        <v>229</v>
      </c>
      <c r="E188" s="200" t="s">
        <v>44</v>
      </c>
      <c r="F188" s="201" t="s">
        <v>1044</v>
      </c>
      <c r="G188" s="198"/>
      <c r="H188" s="200" t="s">
        <v>44</v>
      </c>
      <c r="I188" s="202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229</v>
      </c>
      <c r="AU188" s="207" t="s">
        <v>21</v>
      </c>
      <c r="AV188" s="13" t="s">
        <v>89</v>
      </c>
      <c r="AW188" s="13" t="s">
        <v>42</v>
      </c>
      <c r="AX188" s="13" t="s">
        <v>82</v>
      </c>
      <c r="AY188" s="207" t="s">
        <v>221</v>
      </c>
    </row>
    <row r="189" spans="1:65" s="13" customFormat="1">
      <c r="B189" s="197"/>
      <c r="C189" s="198"/>
      <c r="D189" s="199" t="s">
        <v>229</v>
      </c>
      <c r="E189" s="200" t="s">
        <v>44</v>
      </c>
      <c r="F189" s="201" t="s">
        <v>1045</v>
      </c>
      <c r="G189" s="198"/>
      <c r="H189" s="200" t="s">
        <v>44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229</v>
      </c>
      <c r="AU189" s="207" t="s">
        <v>21</v>
      </c>
      <c r="AV189" s="13" t="s">
        <v>89</v>
      </c>
      <c r="AW189" s="13" t="s">
        <v>42</v>
      </c>
      <c r="AX189" s="13" t="s">
        <v>82</v>
      </c>
      <c r="AY189" s="207" t="s">
        <v>221</v>
      </c>
    </row>
    <row r="190" spans="1:65" s="14" customFormat="1">
      <c r="B190" s="208"/>
      <c r="C190" s="209"/>
      <c r="D190" s="199" t="s">
        <v>229</v>
      </c>
      <c r="E190" s="210" t="s">
        <v>44</v>
      </c>
      <c r="F190" s="211" t="s">
        <v>1058</v>
      </c>
      <c r="G190" s="209"/>
      <c r="H190" s="212">
        <v>23.888000000000002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229</v>
      </c>
      <c r="AU190" s="218" t="s">
        <v>21</v>
      </c>
      <c r="AV190" s="14" t="s">
        <v>21</v>
      </c>
      <c r="AW190" s="14" t="s">
        <v>42</v>
      </c>
      <c r="AX190" s="14" t="s">
        <v>82</v>
      </c>
      <c r="AY190" s="218" t="s">
        <v>221</v>
      </c>
    </row>
    <row r="191" spans="1:65" s="15" customFormat="1">
      <c r="B191" s="219"/>
      <c r="C191" s="220"/>
      <c r="D191" s="199" t="s">
        <v>229</v>
      </c>
      <c r="E191" s="221" t="s">
        <v>44</v>
      </c>
      <c r="F191" s="222" t="s">
        <v>232</v>
      </c>
      <c r="G191" s="220"/>
      <c r="H191" s="223">
        <v>23.888000000000002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229</v>
      </c>
      <c r="AU191" s="229" t="s">
        <v>21</v>
      </c>
      <c r="AV191" s="15" t="s">
        <v>227</v>
      </c>
      <c r="AW191" s="15" t="s">
        <v>42</v>
      </c>
      <c r="AX191" s="15" t="s">
        <v>89</v>
      </c>
      <c r="AY191" s="229" t="s">
        <v>221</v>
      </c>
    </row>
    <row r="192" spans="1:65" s="2" customFormat="1" ht="24.2" customHeight="1">
      <c r="A192" s="37"/>
      <c r="B192" s="38"/>
      <c r="C192" s="184" t="s">
        <v>7</v>
      </c>
      <c r="D192" s="184" t="s">
        <v>223</v>
      </c>
      <c r="E192" s="185" t="s">
        <v>1059</v>
      </c>
      <c r="F192" s="186" t="s">
        <v>1060</v>
      </c>
      <c r="G192" s="187" t="s">
        <v>306</v>
      </c>
      <c r="H192" s="188">
        <v>53.264000000000003</v>
      </c>
      <c r="I192" s="189"/>
      <c r="J192" s="190">
        <f>ROUND(I192*H192,2)</f>
        <v>0</v>
      </c>
      <c r="K192" s="186" t="s">
        <v>226</v>
      </c>
      <c r="L192" s="42"/>
      <c r="M192" s="191" t="s">
        <v>44</v>
      </c>
      <c r="N192" s="192" t="s">
        <v>53</v>
      </c>
      <c r="O192" s="67"/>
      <c r="P192" s="193">
        <f>O192*H192</f>
        <v>0</v>
      </c>
      <c r="Q192" s="193">
        <v>0</v>
      </c>
      <c r="R192" s="193">
        <f>Q192*H192</f>
        <v>0</v>
      </c>
      <c r="S192" s="193">
        <v>0</v>
      </c>
      <c r="T192" s="19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5" t="s">
        <v>227</v>
      </c>
      <c r="AT192" s="195" t="s">
        <v>223</v>
      </c>
      <c r="AU192" s="195" t="s">
        <v>21</v>
      </c>
      <c r="AY192" s="19" t="s">
        <v>221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9" t="s">
        <v>89</v>
      </c>
      <c r="BK192" s="196">
        <f>ROUND(I192*H192,2)</f>
        <v>0</v>
      </c>
      <c r="BL192" s="19" t="s">
        <v>227</v>
      </c>
      <c r="BM192" s="195" t="s">
        <v>1061</v>
      </c>
    </row>
    <row r="193" spans="1:65" s="13" customFormat="1">
      <c r="B193" s="197"/>
      <c r="C193" s="198"/>
      <c r="D193" s="199" t="s">
        <v>229</v>
      </c>
      <c r="E193" s="200" t="s">
        <v>44</v>
      </c>
      <c r="F193" s="201" t="s">
        <v>320</v>
      </c>
      <c r="G193" s="198"/>
      <c r="H193" s="200" t="s">
        <v>44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229</v>
      </c>
      <c r="AU193" s="207" t="s">
        <v>21</v>
      </c>
      <c r="AV193" s="13" t="s">
        <v>89</v>
      </c>
      <c r="AW193" s="13" t="s">
        <v>42</v>
      </c>
      <c r="AX193" s="13" t="s">
        <v>82</v>
      </c>
      <c r="AY193" s="207" t="s">
        <v>221</v>
      </c>
    </row>
    <row r="194" spans="1:65" s="13" customFormat="1">
      <c r="B194" s="197"/>
      <c r="C194" s="198"/>
      <c r="D194" s="199" t="s">
        <v>229</v>
      </c>
      <c r="E194" s="200" t="s">
        <v>44</v>
      </c>
      <c r="F194" s="201" t="s">
        <v>993</v>
      </c>
      <c r="G194" s="198"/>
      <c r="H194" s="200" t="s">
        <v>44</v>
      </c>
      <c r="I194" s="202"/>
      <c r="J194" s="198"/>
      <c r="K194" s="198"/>
      <c r="L194" s="203"/>
      <c r="M194" s="204"/>
      <c r="N194" s="205"/>
      <c r="O194" s="205"/>
      <c r="P194" s="205"/>
      <c r="Q194" s="205"/>
      <c r="R194" s="205"/>
      <c r="S194" s="205"/>
      <c r="T194" s="206"/>
      <c r="AT194" s="207" t="s">
        <v>229</v>
      </c>
      <c r="AU194" s="207" t="s">
        <v>21</v>
      </c>
      <c r="AV194" s="13" t="s">
        <v>89</v>
      </c>
      <c r="AW194" s="13" t="s">
        <v>42</v>
      </c>
      <c r="AX194" s="13" t="s">
        <v>82</v>
      </c>
      <c r="AY194" s="207" t="s">
        <v>221</v>
      </c>
    </row>
    <row r="195" spans="1:65" s="13" customFormat="1">
      <c r="B195" s="197"/>
      <c r="C195" s="198"/>
      <c r="D195" s="199" t="s">
        <v>229</v>
      </c>
      <c r="E195" s="200" t="s">
        <v>44</v>
      </c>
      <c r="F195" s="201" t="s">
        <v>1062</v>
      </c>
      <c r="G195" s="198"/>
      <c r="H195" s="200" t="s">
        <v>44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229</v>
      </c>
      <c r="AU195" s="207" t="s">
        <v>21</v>
      </c>
      <c r="AV195" s="13" t="s">
        <v>89</v>
      </c>
      <c r="AW195" s="13" t="s">
        <v>42</v>
      </c>
      <c r="AX195" s="13" t="s">
        <v>82</v>
      </c>
      <c r="AY195" s="207" t="s">
        <v>221</v>
      </c>
    </row>
    <row r="196" spans="1:65" s="13" customFormat="1">
      <c r="B196" s="197"/>
      <c r="C196" s="198"/>
      <c r="D196" s="199" t="s">
        <v>229</v>
      </c>
      <c r="E196" s="200" t="s">
        <v>44</v>
      </c>
      <c r="F196" s="201" t="s">
        <v>1045</v>
      </c>
      <c r="G196" s="198"/>
      <c r="H196" s="200" t="s">
        <v>44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229</v>
      </c>
      <c r="AU196" s="207" t="s">
        <v>21</v>
      </c>
      <c r="AV196" s="13" t="s">
        <v>89</v>
      </c>
      <c r="AW196" s="13" t="s">
        <v>42</v>
      </c>
      <c r="AX196" s="13" t="s">
        <v>82</v>
      </c>
      <c r="AY196" s="207" t="s">
        <v>221</v>
      </c>
    </row>
    <row r="197" spans="1:65" s="14" customFormat="1">
      <c r="B197" s="208"/>
      <c r="C197" s="209"/>
      <c r="D197" s="199" t="s">
        <v>229</v>
      </c>
      <c r="E197" s="210" t="s">
        <v>44</v>
      </c>
      <c r="F197" s="211" t="s">
        <v>1063</v>
      </c>
      <c r="G197" s="209"/>
      <c r="H197" s="212">
        <v>8.5410000000000004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229</v>
      </c>
      <c r="AU197" s="218" t="s">
        <v>21</v>
      </c>
      <c r="AV197" s="14" t="s">
        <v>21</v>
      </c>
      <c r="AW197" s="14" t="s">
        <v>42</v>
      </c>
      <c r="AX197" s="14" t="s">
        <v>82</v>
      </c>
      <c r="AY197" s="218" t="s">
        <v>221</v>
      </c>
    </row>
    <row r="198" spans="1:65" s="14" customFormat="1">
      <c r="B198" s="208"/>
      <c r="C198" s="209"/>
      <c r="D198" s="199" t="s">
        <v>229</v>
      </c>
      <c r="E198" s="210" t="s">
        <v>44</v>
      </c>
      <c r="F198" s="211" t="s">
        <v>1064</v>
      </c>
      <c r="G198" s="209"/>
      <c r="H198" s="212">
        <v>6.63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229</v>
      </c>
      <c r="AU198" s="218" t="s">
        <v>21</v>
      </c>
      <c r="AV198" s="14" t="s">
        <v>21</v>
      </c>
      <c r="AW198" s="14" t="s">
        <v>42</v>
      </c>
      <c r="AX198" s="14" t="s">
        <v>82</v>
      </c>
      <c r="AY198" s="218" t="s">
        <v>221</v>
      </c>
    </row>
    <row r="199" spans="1:65" s="14" customFormat="1">
      <c r="B199" s="208"/>
      <c r="C199" s="209"/>
      <c r="D199" s="199" t="s">
        <v>229</v>
      </c>
      <c r="E199" s="210" t="s">
        <v>44</v>
      </c>
      <c r="F199" s="211" t="s">
        <v>1065</v>
      </c>
      <c r="G199" s="209"/>
      <c r="H199" s="212">
        <v>8.6709999999999994</v>
      </c>
      <c r="I199" s="213"/>
      <c r="J199" s="209"/>
      <c r="K199" s="209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229</v>
      </c>
      <c r="AU199" s="218" t="s">
        <v>21</v>
      </c>
      <c r="AV199" s="14" t="s">
        <v>21</v>
      </c>
      <c r="AW199" s="14" t="s">
        <v>42</v>
      </c>
      <c r="AX199" s="14" t="s">
        <v>82</v>
      </c>
      <c r="AY199" s="218" t="s">
        <v>221</v>
      </c>
    </row>
    <row r="200" spans="1:65" s="14" customFormat="1">
      <c r="B200" s="208"/>
      <c r="C200" s="209"/>
      <c r="D200" s="199" t="s">
        <v>229</v>
      </c>
      <c r="E200" s="210" t="s">
        <v>44</v>
      </c>
      <c r="F200" s="211" t="s">
        <v>1066</v>
      </c>
      <c r="G200" s="209"/>
      <c r="H200" s="212">
        <v>9.5229999999999997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229</v>
      </c>
      <c r="AU200" s="218" t="s">
        <v>21</v>
      </c>
      <c r="AV200" s="14" t="s">
        <v>21</v>
      </c>
      <c r="AW200" s="14" t="s">
        <v>42</v>
      </c>
      <c r="AX200" s="14" t="s">
        <v>82</v>
      </c>
      <c r="AY200" s="218" t="s">
        <v>221</v>
      </c>
    </row>
    <row r="201" spans="1:65" s="14" customFormat="1">
      <c r="B201" s="208"/>
      <c r="C201" s="209"/>
      <c r="D201" s="199" t="s">
        <v>229</v>
      </c>
      <c r="E201" s="210" t="s">
        <v>44</v>
      </c>
      <c r="F201" s="211" t="s">
        <v>1067</v>
      </c>
      <c r="G201" s="209"/>
      <c r="H201" s="212">
        <v>9.391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229</v>
      </c>
      <c r="AU201" s="218" t="s">
        <v>21</v>
      </c>
      <c r="AV201" s="14" t="s">
        <v>21</v>
      </c>
      <c r="AW201" s="14" t="s">
        <v>42</v>
      </c>
      <c r="AX201" s="14" t="s">
        <v>82</v>
      </c>
      <c r="AY201" s="218" t="s">
        <v>221</v>
      </c>
    </row>
    <row r="202" spans="1:65" s="14" customFormat="1">
      <c r="B202" s="208"/>
      <c r="C202" s="209"/>
      <c r="D202" s="199" t="s">
        <v>229</v>
      </c>
      <c r="E202" s="210" t="s">
        <v>44</v>
      </c>
      <c r="F202" s="211" t="s">
        <v>1068</v>
      </c>
      <c r="G202" s="209"/>
      <c r="H202" s="212">
        <v>8.1080000000000005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229</v>
      </c>
      <c r="AU202" s="218" t="s">
        <v>21</v>
      </c>
      <c r="AV202" s="14" t="s">
        <v>21</v>
      </c>
      <c r="AW202" s="14" t="s">
        <v>42</v>
      </c>
      <c r="AX202" s="14" t="s">
        <v>82</v>
      </c>
      <c r="AY202" s="218" t="s">
        <v>221</v>
      </c>
    </row>
    <row r="203" spans="1:65" s="14" customFormat="1">
      <c r="B203" s="208"/>
      <c r="C203" s="209"/>
      <c r="D203" s="199" t="s">
        <v>229</v>
      </c>
      <c r="E203" s="210" t="s">
        <v>44</v>
      </c>
      <c r="F203" s="211" t="s">
        <v>1069</v>
      </c>
      <c r="G203" s="209"/>
      <c r="H203" s="212">
        <v>2.4</v>
      </c>
      <c r="I203" s="213"/>
      <c r="J203" s="209"/>
      <c r="K203" s="209"/>
      <c r="L203" s="214"/>
      <c r="M203" s="215"/>
      <c r="N203" s="216"/>
      <c r="O203" s="216"/>
      <c r="P203" s="216"/>
      <c r="Q203" s="216"/>
      <c r="R203" s="216"/>
      <c r="S203" s="216"/>
      <c r="T203" s="217"/>
      <c r="AT203" s="218" t="s">
        <v>229</v>
      </c>
      <c r="AU203" s="218" t="s">
        <v>21</v>
      </c>
      <c r="AV203" s="14" t="s">
        <v>21</v>
      </c>
      <c r="AW203" s="14" t="s">
        <v>42</v>
      </c>
      <c r="AX203" s="14" t="s">
        <v>82</v>
      </c>
      <c r="AY203" s="218" t="s">
        <v>221</v>
      </c>
    </row>
    <row r="204" spans="1:65" s="15" customFormat="1">
      <c r="B204" s="219"/>
      <c r="C204" s="220"/>
      <c r="D204" s="199" t="s">
        <v>229</v>
      </c>
      <c r="E204" s="221" t="s">
        <v>44</v>
      </c>
      <c r="F204" s="222" t="s">
        <v>232</v>
      </c>
      <c r="G204" s="220"/>
      <c r="H204" s="223">
        <v>53.263999999999989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229</v>
      </c>
      <c r="AU204" s="229" t="s">
        <v>21</v>
      </c>
      <c r="AV204" s="15" t="s">
        <v>227</v>
      </c>
      <c r="AW204" s="15" t="s">
        <v>42</v>
      </c>
      <c r="AX204" s="15" t="s">
        <v>89</v>
      </c>
      <c r="AY204" s="229" t="s">
        <v>221</v>
      </c>
    </row>
    <row r="205" spans="1:65" s="2" customFormat="1" ht="24.2" customHeight="1">
      <c r="A205" s="37"/>
      <c r="B205" s="38"/>
      <c r="C205" s="184" t="s">
        <v>159</v>
      </c>
      <c r="D205" s="184" t="s">
        <v>223</v>
      </c>
      <c r="E205" s="185" t="s">
        <v>1070</v>
      </c>
      <c r="F205" s="186" t="s">
        <v>1071</v>
      </c>
      <c r="G205" s="187" t="s">
        <v>306</v>
      </c>
      <c r="H205" s="188">
        <v>79.897000000000006</v>
      </c>
      <c r="I205" s="189"/>
      <c r="J205" s="190">
        <f>ROUND(I205*H205,2)</f>
        <v>0</v>
      </c>
      <c r="K205" s="186" t="s">
        <v>226</v>
      </c>
      <c r="L205" s="42"/>
      <c r="M205" s="191" t="s">
        <v>44</v>
      </c>
      <c r="N205" s="192" t="s">
        <v>53</v>
      </c>
      <c r="O205" s="67"/>
      <c r="P205" s="193">
        <f>O205*H205</f>
        <v>0</v>
      </c>
      <c r="Q205" s="193">
        <v>0</v>
      </c>
      <c r="R205" s="193">
        <f>Q205*H205</f>
        <v>0</v>
      </c>
      <c r="S205" s="193">
        <v>0</v>
      </c>
      <c r="T205" s="19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5" t="s">
        <v>227</v>
      </c>
      <c r="AT205" s="195" t="s">
        <v>223</v>
      </c>
      <c r="AU205" s="195" t="s">
        <v>21</v>
      </c>
      <c r="AY205" s="19" t="s">
        <v>221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9" t="s">
        <v>89</v>
      </c>
      <c r="BK205" s="196">
        <f>ROUND(I205*H205,2)</f>
        <v>0</v>
      </c>
      <c r="BL205" s="19" t="s">
        <v>227</v>
      </c>
      <c r="BM205" s="195" t="s">
        <v>1072</v>
      </c>
    </row>
    <row r="206" spans="1:65" s="13" customFormat="1">
      <c r="B206" s="197"/>
      <c r="C206" s="198"/>
      <c r="D206" s="199" t="s">
        <v>229</v>
      </c>
      <c r="E206" s="200" t="s">
        <v>44</v>
      </c>
      <c r="F206" s="201" t="s">
        <v>320</v>
      </c>
      <c r="G206" s="198"/>
      <c r="H206" s="200" t="s">
        <v>44</v>
      </c>
      <c r="I206" s="202"/>
      <c r="J206" s="198"/>
      <c r="K206" s="198"/>
      <c r="L206" s="203"/>
      <c r="M206" s="204"/>
      <c r="N206" s="205"/>
      <c r="O206" s="205"/>
      <c r="P206" s="205"/>
      <c r="Q206" s="205"/>
      <c r="R206" s="205"/>
      <c r="S206" s="205"/>
      <c r="T206" s="206"/>
      <c r="AT206" s="207" t="s">
        <v>229</v>
      </c>
      <c r="AU206" s="207" t="s">
        <v>21</v>
      </c>
      <c r="AV206" s="13" t="s">
        <v>89</v>
      </c>
      <c r="AW206" s="13" t="s">
        <v>42</v>
      </c>
      <c r="AX206" s="13" t="s">
        <v>82</v>
      </c>
      <c r="AY206" s="207" t="s">
        <v>221</v>
      </c>
    </row>
    <row r="207" spans="1:65" s="13" customFormat="1">
      <c r="B207" s="197"/>
      <c r="C207" s="198"/>
      <c r="D207" s="199" t="s">
        <v>229</v>
      </c>
      <c r="E207" s="200" t="s">
        <v>44</v>
      </c>
      <c r="F207" s="201" t="s">
        <v>993</v>
      </c>
      <c r="G207" s="198"/>
      <c r="H207" s="200" t="s">
        <v>44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229</v>
      </c>
      <c r="AU207" s="207" t="s">
        <v>21</v>
      </c>
      <c r="AV207" s="13" t="s">
        <v>89</v>
      </c>
      <c r="AW207" s="13" t="s">
        <v>42</v>
      </c>
      <c r="AX207" s="13" t="s">
        <v>82</v>
      </c>
      <c r="AY207" s="207" t="s">
        <v>221</v>
      </c>
    </row>
    <row r="208" spans="1:65" s="13" customFormat="1">
      <c r="B208" s="197"/>
      <c r="C208" s="198"/>
      <c r="D208" s="199" t="s">
        <v>229</v>
      </c>
      <c r="E208" s="200" t="s">
        <v>44</v>
      </c>
      <c r="F208" s="201" t="s">
        <v>1062</v>
      </c>
      <c r="G208" s="198"/>
      <c r="H208" s="200" t="s">
        <v>44</v>
      </c>
      <c r="I208" s="202"/>
      <c r="J208" s="198"/>
      <c r="K208" s="198"/>
      <c r="L208" s="203"/>
      <c r="M208" s="204"/>
      <c r="N208" s="205"/>
      <c r="O208" s="205"/>
      <c r="P208" s="205"/>
      <c r="Q208" s="205"/>
      <c r="R208" s="205"/>
      <c r="S208" s="205"/>
      <c r="T208" s="206"/>
      <c r="AT208" s="207" t="s">
        <v>229</v>
      </c>
      <c r="AU208" s="207" t="s">
        <v>21</v>
      </c>
      <c r="AV208" s="13" t="s">
        <v>89</v>
      </c>
      <c r="AW208" s="13" t="s">
        <v>42</v>
      </c>
      <c r="AX208" s="13" t="s">
        <v>82</v>
      </c>
      <c r="AY208" s="207" t="s">
        <v>221</v>
      </c>
    </row>
    <row r="209" spans="1:65" s="13" customFormat="1">
      <c r="B209" s="197"/>
      <c r="C209" s="198"/>
      <c r="D209" s="199" t="s">
        <v>229</v>
      </c>
      <c r="E209" s="200" t="s">
        <v>44</v>
      </c>
      <c r="F209" s="201" t="s">
        <v>1045</v>
      </c>
      <c r="G209" s="198"/>
      <c r="H209" s="200" t="s">
        <v>44</v>
      </c>
      <c r="I209" s="202"/>
      <c r="J209" s="198"/>
      <c r="K209" s="198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229</v>
      </c>
      <c r="AU209" s="207" t="s">
        <v>21</v>
      </c>
      <c r="AV209" s="13" t="s">
        <v>89</v>
      </c>
      <c r="AW209" s="13" t="s">
        <v>42</v>
      </c>
      <c r="AX209" s="13" t="s">
        <v>82</v>
      </c>
      <c r="AY209" s="207" t="s">
        <v>221</v>
      </c>
    </row>
    <row r="210" spans="1:65" s="14" customFormat="1">
      <c r="B210" s="208"/>
      <c r="C210" s="209"/>
      <c r="D210" s="199" t="s">
        <v>229</v>
      </c>
      <c r="E210" s="210" t="s">
        <v>44</v>
      </c>
      <c r="F210" s="211" t="s">
        <v>1073</v>
      </c>
      <c r="G210" s="209"/>
      <c r="H210" s="212">
        <v>12.811999999999999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229</v>
      </c>
      <c r="AU210" s="218" t="s">
        <v>21</v>
      </c>
      <c r="AV210" s="14" t="s">
        <v>21</v>
      </c>
      <c r="AW210" s="14" t="s">
        <v>42</v>
      </c>
      <c r="AX210" s="14" t="s">
        <v>82</v>
      </c>
      <c r="AY210" s="218" t="s">
        <v>221</v>
      </c>
    </row>
    <row r="211" spans="1:65" s="14" customFormat="1">
      <c r="B211" s="208"/>
      <c r="C211" s="209"/>
      <c r="D211" s="199" t="s">
        <v>229</v>
      </c>
      <c r="E211" s="210" t="s">
        <v>44</v>
      </c>
      <c r="F211" s="211" t="s">
        <v>1074</v>
      </c>
      <c r="G211" s="209"/>
      <c r="H211" s="212">
        <v>9.9450000000000003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229</v>
      </c>
      <c r="AU211" s="218" t="s">
        <v>21</v>
      </c>
      <c r="AV211" s="14" t="s">
        <v>21</v>
      </c>
      <c r="AW211" s="14" t="s">
        <v>42</v>
      </c>
      <c r="AX211" s="14" t="s">
        <v>82</v>
      </c>
      <c r="AY211" s="218" t="s">
        <v>221</v>
      </c>
    </row>
    <row r="212" spans="1:65" s="14" customFormat="1">
      <c r="B212" s="208"/>
      <c r="C212" s="209"/>
      <c r="D212" s="199" t="s">
        <v>229</v>
      </c>
      <c r="E212" s="210" t="s">
        <v>44</v>
      </c>
      <c r="F212" s="211" t="s">
        <v>1075</v>
      </c>
      <c r="G212" s="209"/>
      <c r="H212" s="212">
        <v>13.007</v>
      </c>
      <c r="I212" s="213"/>
      <c r="J212" s="209"/>
      <c r="K212" s="209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229</v>
      </c>
      <c r="AU212" s="218" t="s">
        <v>21</v>
      </c>
      <c r="AV212" s="14" t="s">
        <v>21</v>
      </c>
      <c r="AW212" s="14" t="s">
        <v>42</v>
      </c>
      <c r="AX212" s="14" t="s">
        <v>82</v>
      </c>
      <c r="AY212" s="218" t="s">
        <v>221</v>
      </c>
    </row>
    <row r="213" spans="1:65" s="14" customFormat="1">
      <c r="B213" s="208"/>
      <c r="C213" s="209"/>
      <c r="D213" s="199" t="s">
        <v>229</v>
      </c>
      <c r="E213" s="210" t="s">
        <v>44</v>
      </c>
      <c r="F213" s="211" t="s">
        <v>1076</v>
      </c>
      <c r="G213" s="209"/>
      <c r="H213" s="212">
        <v>14.284000000000001</v>
      </c>
      <c r="I213" s="213"/>
      <c r="J213" s="209"/>
      <c r="K213" s="209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229</v>
      </c>
      <c r="AU213" s="218" t="s">
        <v>21</v>
      </c>
      <c r="AV213" s="14" t="s">
        <v>21</v>
      </c>
      <c r="AW213" s="14" t="s">
        <v>42</v>
      </c>
      <c r="AX213" s="14" t="s">
        <v>82</v>
      </c>
      <c r="AY213" s="218" t="s">
        <v>221</v>
      </c>
    </row>
    <row r="214" spans="1:65" s="14" customFormat="1">
      <c r="B214" s="208"/>
      <c r="C214" s="209"/>
      <c r="D214" s="199" t="s">
        <v>229</v>
      </c>
      <c r="E214" s="210" t="s">
        <v>44</v>
      </c>
      <c r="F214" s="211" t="s">
        <v>1077</v>
      </c>
      <c r="G214" s="209"/>
      <c r="H214" s="212">
        <v>14.087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229</v>
      </c>
      <c r="AU214" s="218" t="s">
        <v>21</v>
      </c>
      <c r="AV214" s="14" t="s">
        <v>21</v>
      </c>
      <c r="AW214" s="14" t="s">
        <v>42</v>
      </c>
      <c r="AX214" s="14" t="s">
        <v>82</v>
      </c>
      <c r="AY214" s="218" t="s">
        <v>221</v>
      </c>
    </row>
    <row r="215" spans="1:65" s="14" customFormat="1">
      <c r="B215" s="208"/>
      <c r="C215" s="209"/>
      <c r="D215" s="199" t="s">
        <v>229</v>
      </c>
      <c r="E215" s="210" t="s">
        <v>44</v>
      </c>
      <c r="F215" s="211" t="s">
        <v>1078</v>
      </c>
      <c r="G215" s="209"/>
      <c r="H215" s="212">
        <v>12.162000000000001</v>
      </c>
      <c r="I215" s="213"/>
      <c r="J215" s="209"/>
      <c r="K215" s="209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229</v>
      </c>
      <c r="AU215" s="218" t="s">
        <v>21</v>
      </c>
      <c r="AV215" s="14" t="s">
        <v>21</v>
      </c>
      <c r="AW215" s="14" t="s">
        <v>42</v>
      </c>
      <c r="AX215" s="14" t="s">
        <v>82</v>
      </c>
      <c r="AY215" s="218" t="s">
        <v>221</v>
      </c>
    </row>
    <row r="216" spans="1:65" s="14" customFormat="1">
      <c r="B216" s="208"/>
      <c r="C216" s="209"/>
      <c r="D216" s="199" t="s">
        <v>229</v>
      </c>
      <c r="E216" s="210" t="s">
        <v>44</v>
      </c>
      <c r="F216" s="211" t="s">
        <v>1079</v>
      </c>
      <c r="G216" s="209"/>
      <c r="H216" s="212">
        <v>3.6</v>
      </c>
      <c r="I216" s="213"/>
      <c r="J216" s="209"/>
      <c r="K216" s="209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229</v>
      </c>
      <c r="AU216" s="218" t="s">
        <v>21</v>
      </c>
      <c r="AV216" s="14" t="s">
        <v>21</v>
      </c>
      <c r="AW216" s="14" t="s">
        <v>42</v>
      </c>
      <c r="AX216" s="14" t="s">
        <v>82</v>
      </c>
      <c r="AY216" s="218" t="s">
        <v>221</v>
      </c>
    </row>
    <row r="217" spans="1:65" s="15" customFormat="1">
      <c r="B217" s="219"/>
      <c r="C217" s="220"/>
      <c r="D217" s="199" t="s">
        <v>229</v>
      </c>
      <c r="E217" s="221" t="s">
        <v>44</v>
      </c>
      <c r="F217" s="222" t="s">
        <v>232</v>
      </c>
      <c r="G217" s="220"/>
      <c r="H217" s="223">
        <v>79.896999999999991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229</v>
      </c>
      <c r="AU217" s="229" t="s">
        <v>21</v>
      </c>
      <c r="AV217" s="15" t="s">
        <v>227</v>
      </c>
      <c r="AW217" s="15" t="s">
        <v>42</v>
      </c>
      <c r="AX217" s="15" t="s">
        <v>89</v>
      </c>
      <c r="AY217" s="229" t="s">
        <v>221</v>
      </c>
    </row>
    <row r="218" spans="1:65" s="2" customFormat="1" ht="24.2" customHeight="1">
      <c r="A218" s="37"/>
      <c r="B218" s="38"/>
      <c r="C218" s="184" t="s">
        <v>360</v>
      </c>
      <c r="D218" s="184" t="s">
        <v>223</v>
      </c>
      <c r="E218" s="185" t="s">
        <v>1080</v>
      </c>
      <c r="F218" s="186" t="s">
        <v>1081</v>
      </c>
      <c r="G218" s="187" t="s">
        <v>306</v>
      </c>
      <c r="H218" s="188">
        <v>266.32</v>
      </c>
      <c r="I218" s="189"/>
      <c r="J218" s="190">
        <f>ROUND(I218*H218,2)</f>
        <v>0</v>
      </c>
      <c r="K218" s="186" t="s">
        <v>226</v>
      </c>
      <c r="L218" s="42"/>
      <c r="M218" s="191" t="s">
        <v>44</v>
      </c>
      <c r="N218" s="192" t="s">
        <v>53</v>
      </c>
      <c r="O218" s="67"/>
      <c r="P218" s="193">
        <f>O218*H218</f>
        <v>0</v>
      </c>
      <c r="Q218" s="193">
        <v>0</v>
      </c>
      <c r="R218" s="193">
        <f>Q218*H218</f>
        <v>0</v>
      </c>
      <c r="S218" s="193">
        <v>0</v>
      </c>
      <c r="T218" s="19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5" t="s">
        <v>227</v>
      </c>
      <c r="AT218" s="195" t="s">
        <v>223</v>
      </c>
      <c r="AU218" s="195" t="s">
        <v>21</v>
      </c>
      <c r="AY218" s="19" t="s">
        <v>221</v>
      </c>
      <c r="BE218" s="196">
        <f>IF(N218="základní",J218,0)</f>
        <v>0</v>
      </c>
      <c r="BF218" s="196">
        <f>IF(N218="snížená",J218,0)</f>
        <v>0</v>
      </c>
      <c r="BG218" s="196">
        <f>IF(N218="zákl. přenesená",J218,0)</f>
        <v>0</v>
      </c>
      <c r="BH218" s="196">
        <f>IF(N218="sníž. přenesená",J218,0)</f>
        <v>0</v>
      </c>
      <c r="BI218" s="196">
        <f>IF(N218="nulová",J218,0)</f>
        <v>0</v>
      </c>
      <c r="BJ218" s="19" t="s">
        <v>89</v>
      </c>
      <c r="BK218" s="196">
        <f>ROUND(I218*H218,2)</f>
        <v>0</v>
      </c>
      <c r="BL218" s="19" t="s">
        <v>227</v>
      </c>
      <c r="BM218" s="195" t="s">
        <v>1082</v>
      </c>
    </row>
    <row r="219" spans="1:65" s="13" customFormat="1">
      <c r="B219" s="197"/>
      <c r="C219" s="198"/>
      <c r="D219" s="199" t="s">
        <v>229</v>
      </c>
      <c r="E219" s="200" t="s">
        <v>44</v>
      </c>
      <c r="F219" s="201" t="s">
        <v>320</v>
      </c>
      <c r="G219" s="198"/>
      <c r="H219" s="200" t="s">
        <v>44</v>
      </c>
      <c r="I219" s="202"/>
      <c r="J219" s="198"/>
      <c r="K219" s="198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229</v>
      </c>
      <c r="AU219" s="207" t="s">
        <v>21</v>
      </c>
      <c r="AV219" s="13" t="s">
        <v>89</v>
      </c>
      <c r="AW219" s="13" t="s">
        <v>42</v>
      </c>
      <c r="AX219" s="13" t="s">
        <v>82</v>
      </c>
      <c r="AY219" s="207" t="s">
        <v>221</v>
      </c>
    </row>
    <row r="220" spans="1:65" s="13" customFormat="1">
      <c r="B220" s="197"/>
      <c r="C220" s="198"/>
      <c r="D220" s="199" t="s">
        <v>229</v>
      </c>
      <c r="E220" s="200" t="s">
        <v>44</v>
      </c>
      <c r="F220" s="201" t="s">
        <v>993</v>
      </c>
      <c r="G220" s="198"/>
      <c r="H220" s="200" t="s">
        <v>44</v>
      </c>
      <c r="I220" s="202"/>
      <c r="J220" s="198"/>
      <c r="K220" s="198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229</v>
      </c>
      <c r="AU220" s="207" t="s">
        <v>21</v>
      </c>
      <c r="AV220" s="13" t="s">
        <v>89</v>
      </c>
      <c r="AW220" s="13" t="s">
        <v>42</v>
      </c>
      <c r="AX220" s="13" t="s">
        <v>82</v>
      </c>
      <c r="AY220" s="207" t="s">
        <v>221</v>
      </c>
    </row>
    <row r="221" spans="1:65" s="13" customFormat="1">
      <c r="B221" s="197"/>
      <c r="C221" s="198"/>
      <c r="D221" s="199" t="s">
        <v>229</v>
      </c>
      <c r="E221" s="200" t="s">
        <v>44</v>
      </c>
      <c r="F221" s="201" t="s">
        <v>1062</v>
      </c>
      <c r="G221" s="198"/>
      <c r="H221" s="200" t="s">
        <v>44</v>
      </c>
      <c r="I221" s="202"/>
      <c r="J221" s="198"/>
      <c r="K221" s="198"/>
      <c r="L221" s="203"/>
      <c r="M221" s="204"/>
      <c r="N221" s="205"/>
      <c r="O221" s="205"/>
      <c r="P221" s="205"/>
      <c r="Q221" s="205"/>
      <c r="R221" s="205"/>
      <c r="S221" s="205"/>
      <c r="T221" s="206"/>
      <c r="AT221" s="207" t="s">
        <v>229</v>
      </c>
      <c r="AU221" s="207" t="s">
        <v>21</v>
      </c>
      <c r="AV221" s="13" t="s">
        <v>89</v>
      </c>
      <c r="AW221" s="13" t="s">
        <v>42</v>
      </c>
      <c r="AX221" s="13" t="s">
        <v>82</v>
      </c>
      <c r="AY221" s="207" t="s">
        <v>221</v>
      </c>
    </row>
    <row r="222" spans="1:65" s="13" customFormat="1">
      <c r="B222" s="197"/>
      <c r="C222" s="198"/>
      <c r="D222" s="199" t="s">
        <v>229</v>
      </c>
      <c r="E222" s="200" t="s">
        <v>44</v>
      </c>
      <c r="F222" s="201" t="s">
        <v>1045</v>
      </c>
      <c r="G222" s="198"/>
      <c r="H222" s="200" t="s">
        <v>44</v>
      </c>
      <c r="I222" s="202"/>
      <c r="J222" s="198"/>
      <c r="K222" s="198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229</v>
      </c>
      <c r="AU222" s="207" t="s">
        <v>21</v>
      </c>
      <c r="AV222" s="13" t="s">
        <v>89</v>
      </c>
      <c r="AW222" s="13" t="s">
        <v>42</v>
      </c>
      <c r="AX222" s="13" t="s">
        <v>82</v>
      </c>
      <c r="AY222" s="207" t="s">
        <v>221</v>
      </c>
    </row>
    <row r="223" spans="1:65" s="14" customFormat="1">
      <c r="B223" s="208"/>
      <c r="C223" s="209"/>
      <c r="D223" s="199" t="s">
        <v>229</v>
      </c>
      <c r="E223" s="210" t="s">
        <v>44</v>
      </c>
      <c r="F223" s="211" t="s">
        <v>1083</v>
      </c>
      <c r="G223" s="209"/>
      <c r="H223" s="212">
        <v>42.704999999999998</v>
      </c>
      <c r="I223" s="213"/>
      <c r="J223" s="209"/>
      <c r="K223" s="209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229</v>
      </c>
      <c r="AU223" s="218" t="s">
        <v>21</v>
      </c>
      <c r="AV223" s="14" t="s">
        <v>21</v>
      </c>
      <c r="AW223" s="14" t="s">
        <v>42</v>
      </c>
      <c r="AX223" s="14" t="s">
        <v>82</v>
      </c>
      <c r="AY223" s="218" t="s">
        <v>221</v>
      </c>
    </row>
    <row r="224" spans="1:65" s="14" customFormat="1">
      <c r="B224" s="208"/>
      <c r="C224" s="209"/>
      <c r="D224" s="199" t="s">
        <v>229</v>
      </c>
      <c r="E224" s="210" t="s">
        <v>44</v>
      </c>
      <c r="F224" s="211" t="s">
        <v>1084</v>
      </c>
      <c r="G224" s="209"/>
      <c r="H224" s="212">
        <v>33.15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229</v>
      </c>
      <c r="AU224" s="218" t="s">
        <v>21</v>
      </c>
      <c r="AV224" s="14" t="s">
        <v>21</v>
      </c>
      <c r="AW224" s="14" t="s">
        <v>42</v>
      </c>
      <c r="AX224" s="14" t="s">
        <v>82</v>
      </c>
      <c r="AY224" s="218" t="s">
        <v>221</v>
      </c>
    </row>
    <row r="225" spans="1:65" s="14" customFormat="1">
      <c r="B225" s="208"/>
      <c r="C225" s="209"/>
      <c r="D225" s="199" t="s">
        <v>229</v>
      </c>
      <c r="E225" s="210" t="s">
        <v>44</v>
      </c>
      <c r="F225" s="211" t="s">
        <v>1085</v>
      </c>
      <c r="G225" s="209"/>
      <c r="H225" s="212">
        <v>43.354999999999997</v>
      </c>
      <c r="I225" s="213"/>
      <c r="J225" s="209"/>
      <c r="K225" s="209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229</v>
      </c>
      <c r="AU225" s="218" t="s">
        <v>21</v>
      </c>
      <c r="AV225" s="14" t="s">
        <v>21</v>
      </c>
      <c r="AW225" s="14" t="s">
        <v>42</v>
      </c>
      <c r="AX225" s="14" t="s">
        <v>82</v>
      </c>
      <c r="AY225" s="218" t="s">
        <v>221</v>
      </c>
    </row>
    <row r="226" spans="1:65" s="14" customFormat="1">
      <c r="B226" s="208"/>
      <c r="C226" s="209"/>
      <c r="D226" s="199" t="s">
        <v>229</v>
      </c>
      <c r="E226" s="210" t="s">
        <v>44</v>
      </c>
      <c r="F226" s="211" t="s">
        <v>1086</v>
      </c>
      <c r="G226" s="209"/>
      <c r="H226" s="212">
        <v>47.613</v>
      </c>
      <c r="I226" s="213"/>
      <c r="J226" s="209"/>
      <c r="K226" s="209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229</v>
      </c>
      <c r="AU226" s="218" t="s">
        <v>21</v>
      </c>
      <c r="AV226" s="14" t="s">
        <v>21</v>
      </c>
      <c r="AW226" s="14" t="s">
        <v>42</v>
      </c>
      <c r="AX226" s="14" t="s">
        <v>82</v>
      </c>
      <c r="AY226" s="218" t="s">
        <v>221</v>
      </c>
    </row>
    <row r="227" spans="1:65" s="14" customFormat="1">
      <c r="B227" s="208"/>
      <c r="C227" s="209"/>
      <c r="D227" s="199" t="s">
        <v>229</v>
      </c>
      <c r="E227" s="210" t="s">
        <v>44</v>
      </c>
      <c r="F227" s="211" t="s">
        <v>1087</v>
      </c>
      <c r="G227" s="209"/>
      <c r="H227" s="212">
        <v>46.956000000000003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229</v>
      </c>
      <c r="AU227" s="218" t="s">
        <v>21</v>
      </c>
      <c r="AV227" s="14" t="s">
        <v>21</v>
      </c>
      <c r="AW227" s="14" t="s">
        <v>42</v>
      </c>
      <c r="AX227" s="14" t="s">
        <v>82</v>
      </c>
      <c r="AY227" s="218" t="s">
        <v>221</v>
      </c>
    </row>
    <row r="228" spans="1:65" s="14" customFormat="1">
      <c r="B228" s="208"/>
      <c r="C228" s="209"/>
      <c r="D228" s="199" t="s">
        <v>229</v>
      </c>
      <c r="E228" s="210" t="s">
        <v>44</v>
      </c>
      <c r="F228" s="211" t="s">
        <v>1088</v>
      </c>
      <c r="G228" s="209"/>
      <c r="H228" s="212">
        <v>40.540999999999997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229</v>
      </c>
      <c r="AU228" s="218" t="s">
        <v>21</v>
      </c>
      <c r="AV228" s="14" t="s">
        <v>21</v>
      </c>
      <c r="AW228" s="14" t="s">
        <v>42</v>
      </c>
      <c r="AX228" s="14" t="s">
        <v>82</v>
      </c>
      <c r="AY228" s="218" t="s">
        <v>221</v>
      </c>
    </row>
    <row r="229" spans="1:65" s="14" customFormat="1">
      <c r="B229" s="208"/>
      <c r="C229" s="209"/>
      <c r="D229" s="199" t="s">
        <v>229</v>
      </c>
      <c r="E229" s="210" t="s">
        <v>44</v>
      </c>
      <c r="F229" s="211" t="s">
        <v>1089</v>
      </c>
      <c r="G229" s="209"/>
      <c r="H229" s="212">
        <v>12</v>
      </c>
      <c r="I229" s="213"/>
      <c r="J229" s="209"/>
      <c r="K229" s="209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229</v>
      </c>
      <c r="AU229" s="218" t="s">
        <v>21</v>
      </c>
      <c r="AV229" s="14" t="s">
        <v>21</v>
      </c>
      <c r="AW229" s="14" t="s">
        <v>42</v>
      </c>
      <c r="AX229" s="14" t="s">
        <v>82</v>
      </c>
      <c r="AY229" s="218" t="s">
        <v>221</v>
      </c>
    </row>
    <row r="230" spans="1:65" s="15" customFormat="1">
      <c r="B230" s="219"/>
      <c r="C230" s="220"/>
      <c r="D230" s="199" t="s">
        <v>229</v>
      </c>
      <c r="E230" s="221" t="s">
        <v>44</v>
      </c>
      <c r="F230" s="222" t="s">
        <v>232</v>
      </c>
      <c r="G230" s="220"/>
      <c r="H230" s="223">
        <v>266.32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229</v>
      </c>
      <c r="AU230" s="229" t="s">
        <v>21</v>
      </c>
      <c r="AV230" s="15" t="s">
        <v>227</v>
      </c>
      <c r="AW230" s="15" t="s">
        <v>42</v>
      </c>
      <c r="AX230" s="15" t="s">
        <v>89</v>
      </c>
      <c r="AY230" s="229" t="s">
        <v>221</v>
      </c>
    </row>
    <row r="231" spans="1:65" s="2" customFormat="1" ht="24.2" customHeight="1">
      <c r="A231" s="37"/>
      <c r="B231" s="38"/>
      <c r="C231" s="184" t="s">
        <v>366</v>
      </c>
      <c r="D231" s="184" t="s">
        <v>223</v>
      </c>
      <c r="E231" s="185" t="s">
        <v>1090</v>
      </c>
      <c r="F231" s="186" t="s">
        <v>1091</v>
      </c>
      <c r="G231" s="187" t="s">
        <v>306</v>
      </c>
      <c r="H231" s="188">
        <v>133.16</v>
      </c>
      <c r="I231" s="189"/>
      <c r="J231" s="190">
        <f>ROUND(I231*H231,2)</f>
        <v>0</v>
      </c>
      <c r="K231" s="186" t="s">
        <v>226</v>
      </c>
      <c r="L231" s="42"/>
      <c r="M231" s="191" t="s">
        <v>44</v>
      </c>
      <c r="N231" s="192" t="s">
        <v>53</v>
      </c>
      <c r="O231" s="67"/>
      <c r="P231" s="193">
        <f>O231*H231</f>
        <v>0</v>
      </c>
      <c r="Q231" s="193">
        <v>0</v>
      </c>
      <c r="R231" s="193">
        <f>Q231*H231</f>
        <v>0</v>
      </c>
      <c r="S231" s="193">
        <v>0</v>
      </c>
      <c r="T231" s="19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5" t="s">
        <v>227</v>
      </c>
      <c r="AT231" s="195" t="s">
        <v>223</v>
      </c>
      <c r="AU231" s="195" t="s">
        <v>21</v>
      </c>
      <c r="AY231" s="19" t="s">
        <v>221</v>
      </c>
      <c r="BE231" s="196">
        <f>IF(N231="základní",J231,0)</f>
        <v>0</v>
      </c>
      <c r="BF231" s="196">
        <f>IF(N231="snížená",J231,0)</f>
        <v>0</v>
      </c>
      <c r="BG231" s="196">
        <f>IF(N231="zákl. přenesená",J231,0)</f>
        <v>0</v>
      </c>
      <c r="BH231" s="196">
        <f>IF(N231="sníž. přenesená",J231,0)</f>
        <v>0</v>
      </c>
      <c r="BI231" s="196">
        <f>IF(N231="nulová",J231,0)</f>
        <v>0</v>
      </c>
      <c r="BJ231" s="19" t="s">
        <v>89</v>
      </c>
      <c r="BK231" s="196">
        <f>ROUND(I231*H231,2)</f>
        <v>0</v>
      </c>
      <c r="BL231" s="19" t="s">
        <v>227</v>
      </c>
      <c r="BM231" s="195" t="s">
        <v>1092</v>
      </c>
    </row>
    <row r="232" spans="1:65" s="13" customFormat="1">
      <c r="B232" s="197"/>
      <c r="C232" s="198"/>
      <c r="D232" s="199" t="s">
        <v>229</v>
      </c>
      <c r="E232" s="200" t="s">
        <v>44</v>
      </c>
      <c r="F232" s="201" t="s">
        <v>320</v>
      </c>
      <c r="G232" s="198"/>
      <c r="H232" s="200" t="s">
        <v>44</v>
      </c>
      <c r="I232" s="202"/>
      <c r="J232" s="198"/>
      <c r="K232" s="198"/>
      <c r="L232" s="203"/>
      <c r="M232" s="204"/>
      <c r="N232" s="205"/>
      <c r="O232" s="205"/>
      <c r="P232" s="205"/>
      <c r="Q232" s="205"/>
      <c r="R232" s="205"/>
      <c r="S232" s="205"/>
      <c r="T232" s="206"/>
      <c r="AT232" s="207" t="s">
        <v>229</v>
      </c>
      <c r="AU232" s="207" t="s">
        <v>21</v>
      </c>
      <c r="AV232" s="13" t="s">
        <v>89</v>
      </c>
      <c r="AW232" s="13" t="s">
        <v>42</v>
      </c>
      <c r="AX232" s="13" t="s">
        <v>82</v>
      </c>
      <c r="AY232" s="207" t="s">
        <v>221</v>
      </c>
    </row>
    <row r="233" spans="1:65" s="13" customFormat="1">
      <c r="B233" s="197"/>
      <c r="C233" s="198"/>
      <c r="D233" s="199" t="s">
        <v>229</v>
      </c>
      <c r="E233" s="200" t="s">
        <v>44</v>
      </c>
      <c r="F233" s="201" t="s">
        <v>993</v>
      </c>
      <c r="G233" s="198"/>
      <c r="H233" s="200" t="s">
        <v>44</v>
      </c>
      <c r="I233" s="202"/>
      <c r="J233" s="198"/>
      <c r="K233" s="198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229</v>
      </c>
      <c r="AU233" s="207" t="s">
        <v>21</v>
      </c>
      <c r="AV233" s="13" t="s">
        <v>89</v>
      </c>
      <c r="AW233" s="13" t="s">
        <v>42</v>
      </c>
      <c r="AX233" s="13" t="s">
        <v>82</v>
      </c>
      <c r="AY233" s="207" t="s">
        <v>221</v>
      </c>
    </row>
    <row r="234" spans="1:65" s="13" customFormat="1">
      <c r="B234" s="197"/>
      <c r="C234" s="198"/>
      <c r="D234" s="199" t="s">
        <v>229</v>
      </c>
      <c r="E234" s="200" t="s">
        <v>44</v>
      </c>
      <c r="F234" s="201" t="s">
        <v>1062</v>
      </c>
      <c r="G234" s="198"/>
      <c r="H234" s="200" t="s">
        <v>44</v>
      </c>
      <c r="I234" s="202"/>
      <c r="J234" s="198"/>
      <c r="K234" s="198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229</v>
      </c>
      <c r="AU234" s="207" t="s">
        <v>21</v>
      </c>
      <c r="AV234" s="13" t="s">
        <v>89</v>
      </c>
      <c r="AW234" s="13" t="s">
        <v>42</v>
      </c>
      <c r="AX234" s="13" t="s">
        <v>82</v>
      </c>
      <c r="AY234" s="207" t="s">
        <v>221</v>
      </c>
    </row>
    <row r="235" spans="1:65" s="13" customFormat="1">
      <c r="B235" s="197"/>
      <c r="C235" s="198"/>
      <c r="D235" s="199" t="s">
        <v>229</v>
      </c>
      <c r="E235" s="200" t="s">
        <v>44</v>
      </c>
      <c r="F235" s="201" t="s">
        <v>1045</v>
      </c>
      <c r="G235" s="198"/>
      <c r="H235" s="200" t="s">
        <v>44</v>
      </c>
      <c r="I235" s="202"/>
      <c r="J235" s="198"/>
      <c r="K235" s="198"/>
      <c r="L235" s="203"/>
      <c r="M235" s="204"/>
      <c r="N235" s="205"/>
      <c r="O235" s="205"/>
      <c r="P235" s="205"/>
      <c r="Q235" s="205"/>
      <c r="R235" s="205"/>
      <c r="S235" s="205"/>
      <c r="T235" s="206"/>
      <c r="AT235" s="207" t="s">
        <v>229</v>
      </c>
      <c r="AU235" s="207" t="s">
        <v>21</v>
      </c>
      <c r="AV235" s="13" t="s">
        <v>89</v>
      </c>
      <c r="AW235" s="13" t="s">
        <v>42</v>
      </c>
      <c r="AX235" s="13" t="s">
        <v>82</v>
      </c>
      <c r="AY235" s="207" t="s">
        <v>221</v>
      </c>
    </row>
    <row r="236" spans="1:65" s="14" customFormat="1">
      <c r="B236" s="208"/>
      <c r="C236" s="209"/>
      <c r="D236" s="199" t="s">
        <v>229</v>
      </c>
      <c r="E236" s="210" t="s">
        <v>44</v>
      </c>
      <c r="F236" s="211" t="s">
        <v>1093</v>
      </c>
      <c r="G236" s="209"/>
      <c r="H236" s="212">
        <v>21.353000000000002</v>
      </c>
      <c r="I236" s="213"/>
      <c r="J236" s="209"/>
      <c r="K236" s="209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229</v>
      </c>
      <c r="AU236" s="218" t="s">
        <v>21</v>
      </c>
      <c r="AV236" s="14" t="s">
        <v>21</v>
      </c>
      <c r="AW236" s="14" t="s">
        <v>42</v>
      </c>
      <c r="AX236" s="14" t="s">
        <v>82</v>
      </c>
      <c r="AY236" s="218" t="s">
        <v>221</v>
      </c>
    </row>
    <row r="237" spans="1:65" s="14" customFormat="1">
      <c r="B237" s="208"/>
      <c r="C237" s="209"/>
      <c r="D237" s="199" t="s">
        <v>229</v>
      </c>
      <c r="E237" s="210" t="s">
        <v>44</v>
      </c>
      <c r="F237" s="211" t="s">
        <v>1094</v>
      </c>
      <c r="G237" s="209"/>
      <c r="H237" s="212">
        <v>16.574999999999999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229</v>
      </c>
      <c r="AU237" s="218" t="s">
        <v>21</v>
      </c>
      <c r="AV237" s="14" t="s">
        <v>21</v>
      </c>
      <c r="AW237" s="14" t="s">
        <v>42</v>
      </c>
      <c r="AX237" s="14" t="s">
        <v>82</v>
      </c>
      <c r="AY237" s="218" t="s">
        <v>221</v>
      </c>
    </row>
    <row r="238" spans="1:65" s="14" customFormat="1">
      <c r="B238" s="208"/>
      <c r="C238" s="209"/>
      <c r="D238" s="199" t="s">
        <v>229</v>
      </c>
      <c r="E238" s="210" t="s">
        <v>44</v>
      </c>
      <c r="F238" s="211" t="s">
        <v>1095</v>
      </c>
      <c r="G238" s="209"/>
      <c r="H238" s="212">
        <v>21.678000000000001</v>
      </c>
      <c r="I238" s="213"/>
      <c r="J238" s="209"/>
      <c r="K238" s="209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229</v>
      </c>
      <c r="AU238" s="218" t="s">
        <v>21</v>
      </c>
      <c r="AV238" s="14" t="s">
        <v>21</v>
      </c>
      <c r="AW238" s="14" t="s">
        <v>42</v>
      </c>
      <c r="AX238" s="14" t="s">
        <v>82</v>
      </c>
      <c r="AY238" s="218" t="s">
        <v>221</v>
      </c>
    </row>
    <row r="239" spans="1:65" s="14" customFormat="1">
      <c r="B239" s="208"/>
      <c r="C239" s="209"/>
      <c r="D239" s="199" t="s">
        <v>229</v>
      </c>
      <c r="E239" s="210" t="s">
        <v>44</v>
      </c>
      <c r="F239" s="211" t="s">
        <v>1096</v>
      </c>
      <c r="G239" s="209"/>
      <c r="H239" s="212">
        <v>23.806000000000001</v>
      </c>
      <c r="I239" s="213"/>
      <c r="J239" s="209"/>
      <c r="K239" s="209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229</v>
      </c>
      <c r="AU239" s="218" t="s">
        <v>21</v>
      </c>
      <c r="AV239" s="14" t="s">
        <v>21</v>
      </c>
      <c r="AW239" s="14" t="s">
        <v>42</v>
      </c>
      <c r="AX239" s="14" t="s">
        <v>82</v>
      </c>
      <c r="AY239" s="218" t="s">
        <v>221</v>
      </c>
    </row>
    <row r="240" spans="1:65" s="14" customFormat="1">
      <c r="B240" s="208"/>
      <c r="C240" s="209"/>
      <c r="D240" s="199" t="s">
        <v>229</v>
      </c>
      <c r="E240" s="210" t="s">
        <v>44</v>
      </c>
      <c r="F240" s="211" t="s">
        <v>1097</v>
      </c>
      <c r="G240" s="209"/>
      <c r="H240" s="212">
        <v>23.478000000000002</v>
      </c>
      <c r="I240" s="213"/>
      <c r="J240" s="209"/>
      <c r="K240" s="209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229</v>
      </c>
      <c r="AU240" s="218" t="s">
        <v>21</v>
      </c>
      <c r="AV240" s="14" t="s">
        <v>21</v>
      </c>
      <c r="AW240" s="14" t="s">
        <v>42</v>
      </c>
      <c r="AX240" s="14" t="s">
        <v>82</v>
      </c>
      <c r="AY240" s="218" t="s">
        <v>221</v>
      </c>
    </row>
    <row r="241" spans="1:65" s="14" customFormat="1">
      <c r="B241" s="208"/>
      <c r="C241" s="209"/>
      <c r="D241" s="199" t="s">
        <v>229</v>
      </c>
      <c r="E241" s="210" t="s">
        <v>44</v>
      </c>
      <c r="F241" s="211" t="s">
        <v>1098</v>
      </c>
      <c r="G241" s="209"/>
      <c r="H241" s="212">
        <v>20.27</v>
      </c>
      <c r="I241" s="213"/>
      <c r="J241" s="209"/>
      <c r="K241" s="209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229</v>
      </c>
      <c r="AU241" s="218" t="s">
        <v>21</v>
      </c>
      <c r="AV241" s="14" t="s">
        <v>21</v>
      </c>
      <c r="AW241" s="14" t="s">
        <v>42</v>
      </c>
      <c r="AX241" s="14" t="s">
        <v>82</v>
      </c>
      <c r="AY241" s="218" t="s">
        <v>221</v>
      </c>
    </row>
    <row r="242" spans="1:65" s="14" customFormat="1">
      <c r="B242" s="208"/>
      <c r="C242" s="209"/>
      <c r="D242" s="199" t="s">
        <v>229</v>
      </c>
      <c r="E242" s="210" t="s">
        <v>44</v>
      </c>
      <c r="F242" s="211" t="s">
        <v>1099</v>
      </c>
      <c r="G242" s="209"/>
      <c r="H242" s="212">
        <v>6</v>
      </c>
      <c r="I242" s="213"/>
      <c r="J242" s="209"/>
      <c r="K242" s="209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229</v>
      </c>
      <c r="AU242" s="218" t="s">
        <v>21</v>
      </c>
      <c r="AV242" s="14" t="s">
        <v>21</v>
      </c>
      <c r="AW242" s="14" t="s">
        <v>42</v>
      </c>
      <c r="AX242" s="14" t="s">
        <v>82</v>
      </c>
      <c r="AY242" s="218" t="s">
        <v>221</v>
      </c>
    </row>
    <row r="243" spans="1:65" s="15" customFormat="1">
      <c r="B243" s="219"/>
      <c r="C243" s="220"/>
      <c r="D243" s="199" t="s">
        <v>229</v>
      </c>
      <c r="E243" s="221" t="s">
        <v>44</v>
      </c>
      <c r="F243" s="222" t="s">
        <v>232</v>
      </c>
      <c r="G243" s="220"/>
      <c r="H243" s="223">
        <v>133.15999999999997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229</v>
      </c>
      <c r="AU243" s="229" t="s">
        <v>21</v>
      </c>
      <c r="AV243" s="15" t="s">
        <v>227</v>
      </c>
      <c r="AW243" s="15" t="s">
        <v>42</v>
      </c>
      <c r="AX243" s="15" t="s">
        <v>89</v>
      </c>
      <c r="AY243" s="229" t="s">
        <v>221</v>
      </c>
    </row>
    <row r="244" spans="1:65" s="2" customFormat="1" ht="24.2" customHeight="1">
      <c r="A244" s="37"/>
      <c r="B244" s="38"/>
      <c r="C244" s="184" t="s">
        <v>373</v>
      </c>
      <c r="D244" s="184" t="s">
        <v>223</v>
      </c>
      <c r="E244" s="185" t="s">
        <v>1100</v>
      </c>
      <c r="F244" s="186" t="s">
        <v>1101</v>
      </c>
      <c r="G244" s="187" t="s">
        <v>306</v>
      </c>
      <c r="H244" s="188">
        <v>7.1669999999999998</v>
      </c>
      <c r="I244" s="189"/>
      <c r="J244" s="190">
        <f>ROUND(I244*H244,2)</f>
        <v>0</v>
      </c>
      <c r="K244" s="186" t="s">
        <v>226</v>
      </c>
      <c r="L244" s="42"/>
      <c r="M244" s="191" t="s">
        <v>44</v>
      </c>
      <c r="N244" s="192" t="s">
        <v>53</v>
      </c>
      <c r="O244" s="67"/>
      <c r="P244" s="193">
        <f>O244*H244</f>
        <v>0</v>
      </c>
      <c r="Q244" s="193">
        <v>0</v>
      </c>
      <c r="R244" s="193">
        <f>Q244*H244</f>
        <v>0</v>
      </c>
      <c r="S244" s="193">
        <v>0</v>
      </c>
      <c r="T244" s="194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5" t="s">
        <v>227</v>
      </c>
      <c r="AT244" s="195" t="s">
        <v>223</v>
      </c>
      <c r="AU244" s="195" t="s">
        <v>21</v>
      </c>
      <c r="AY244" s="19" t="s">
        <v>221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19" t="s">
        <v>89</v>
      </c>
      <c r="BK244" s="196">
        <f>ROUND(I244*H244,2)</f>
        <v>0</v>
      </c>
      <c r="BL244" s="19" t="s">
        <v>227</v>
      </c>
      <c r="BM244" s="195" t="s">
        <v>1102</v>
      </c>
    </row>
    <row r="245" spans="1:65" s="13" customFormat="1">
      <c r="B245" s="197"/>
      <c r="C245" s="198"/>
      <c r="D245" s="199" t="s">
        <v>229</v>
      </c>
      <c r="E245" s="200" t="s">
        <v>44</v>
      </c>
      <c r="F245" s="201" t="s">
        <v>320</v>
      </c>
      <c r="G245" s="198"/>
      <c r="H245" s="200" t="s">
        <v>44</v>
      </c>
      <c r="I245" s="202"/>
      <c r="J245" s="198"/>
      <c r="K245" s="198"/>
      <c r="L245" s="203"/>
      <c r="M245" s="204"/>
      <c r="N245" s="205"/>
      <c r="O245" s="205"/>
      <c r="P245" s="205"/>
      <c r="Q245" s="205"/>
      <c r="R245" s="205"/>
      <c r="S245" s="205"/>
      <c r="T245" s="206"/>
      <c r="AT245" s="207" t="s">
        <v>229</v>
      </c>
      <c r="AU245" s="207" t="s">
        <v>21</v>
      </c>
      <c r="AV245" s="13" t="s">
        <v>89</v>
      </c>
      <c r="AW245" s="13" t="s">
        <v>42</v>
      </c>
      <c r="AX245" s="13" t="s">
        <v>82</v>
      </c>
      <c r="AY245" s="207" t="s">
        <v>221</v>
      </c>
    </row>
    <row r="246" spans="1:65" s="13" customFormat="1">
      <c r="B246" s="197"/>
      <c r="C246" s="198"/>
      <c r="D246" s="199" t="s">
        <v>229</v>
      </c>
      <c r="E246" s="200" t="s">
        <v>44</v>
      </c>
      <c r="F246" s="201" t="s">
        <v>993</v>
      </c>
      <c r="G246" s="198"/>
      <c r="H246" s="200" t="s">
        <v>44</v>
      </c>
      <c r="I246" s="202"/>
      <c r="J246" s="198"/>
      <c r="K246" s="198"/>
      <c r="L246" s="203"/>
      <c r="M246" s="204"/>
      <c r="N246" s="205"/>
      <c r="O246" s="205"/>
      <c r="P246" s="205"/>
      <c r="Q246" s="205"/>
      <c r="R246" s="205"/>
      <c r="S246" s="205"/>
      <c r="T246" s="206"/>
      <c r="AT246" s="207" t="s">
        <v>229</v>
      </c>
      <c r="AU246" s="207" t="s">
        <v>21</v>
      </c>
      <c r="AV246" s="13" t="s">
        <v>89</v>
      </c>
      <c r="AW246" s="13" t="s">
        <v>42</v>
      </c>
      <c r="AX246" s="13" t="s">
        <v>82</v>
      </c>
      <c r="AY246" s="207" t="s">
        <v>221</v>
      </c>
    </row>
    <row r="247" spans="1:65" s="13" customFormat="1">
      <c r="B247" s="197"/>
      <c r="C247" s="198"/>
      <c r="D247" s="199" t="s">
        <v>229</v>
      </c>
      <c r="E247" s="200" t="s">
        <v>44</v>
      </c>
      <c r="F247" s="201" t="s">
        <v>1044</v>
      </c>
      <c r="G247" s="198"/>
      <c r="H247" s="200" t="s">
        <v>44</v>
      </c>
      <c r="I247" s="202"/>
      <c r="J247" s="198"/>
      <c r="K247" s="198"/>
      <c r="L247" s="203"/>
      <c r="M247" s="204"/>
      <c r="N247" s="205"/>
      <c r="O247" s="205"/>
      <c r="P247" s="205"/>
      <c r="Q247" s="205"/>
      <c r="R247" s="205"/>
      <c r="S247" s="205"/>
      <c r="T247" s="206"/>
      <c r="AT247" s="207" t="s">
        <v>229</v>
      </c>
      <c r="AU247" s="207" t="s">
        <v>21</v>
      </c>
      <c r="AV247" s="13" t="s">
        <v>89</v>
      </c>
      <c r="AW247" s="13" t="s">
        <v>42</v>
      </c>
      <c r="AX247" s="13" t="s">
        <v>82</v>
      </c>
      <c r="AY247" s="207" t="s">
        <v>221</v>
      </c>
    </row>
    <row r="248" spans="1:65" s="13" customFormat="1">
      <c r="B248" s="197"/>
      <c r="C248" s="198"/>
      <c r="D248" s="199" t="s">
        <v>229</v>
      </c>
      <c r="E248" s="200" t="s">
        <v>44</v>
      </c>
      <c r="F248" s="201" t="s">
        <v>1045</v>
      </c>
      <c r="G248" s="198"/>
      <c r="H248" s="200" t="s">
        <v>44</v>
      </c>
      <c r="I248" s="202"/>
      <c r="J248" s="198"/>
      <c r="K248" s="198"/>
      <c r="L248" s="203"/>
      <c r="M248" s="204"/>
      <c r="N248" s="205"/>
      <c r="O248" s="205"/>
      <c r="P248" s="205"/>
      <c r="Q248" s="205"/>
      <c r="R248" s="205"/>
      <c r="S248" s="205"/>
      <c r="T248" s="206"/>
      <c r="AT248" s="207" t="s">
        <v>229</v>
      </c>
      <c r="AU248" s="207" t="s">
        <v>21</v>
      </c>
      <c r="AV248" s="13" t="s">
        <v>89</v>
      </c>
      <c r="AW248" s="13" t="s">
        <v>42</v>
      </c>
      <c r="AX248" s="13" t="s">
        <v>82</v>
      </c>
      <c r="AY248" s="207" t="s">
        <v>221</v>
      </c>
    </row>
    <row r="249" spans="1:65" s="13" customFormat="1">
      <c r="B249" s="197"/>
      <c r="C249" s="198"/>
      <c r="D249" s="199" t="s">
        <v>229</v>
      </c>
      <c r="E249" s="200" t="s">
        <v>44</v>
      </c>
      <c r="F249" s="201" t="s">
        <v>1103</v>
      </c>
      <c r="G249" s="198"/>
      <c r="H249" s="200" t="s">
        <v>44</v>
      </c>
      <c r="I249" s="202"/>
      <c r="J249" s="198"/>
      <c r="K249" s="198"/>
      <c r="L249" s="203"/>
      <c r="M249" s="204"/>
      <c r="N249" s="205"/>
      <c r="O249" s="205"/>
      <c r="P249" s="205"/>
      <c r="Q249" s="205"/>
      <c r="R249" s="205"/>
      <c r="S249" s="205"/>
      <c r="T249" s="206"/>
      <c r="AT249" s="207" t="s">
        <v>229</v>
      </c>
      <c r="AU249" s="207" t="s">
        <v>21</v>
      </c>
      <c r="AV249" s="13" t="s">
        <v>89</v>
      </c>
      <c r="AW249" s="13" t="s">
        <v>42</v>
      </c>
      <c r="AX249" s="13" t="s">
        <v>82</v>
      </c>
      <c r="AY249" s="207" t="s">
        <v>221</v>
      </c>
    </row>
    <row r="250" spans="1:65" s="14" customFormat="1">
      <c r="B250" s="208"/>
      <c r="C250" s="209"/>
      <c r="D250" s="199" t="s">
        <v>229</v>
      </c>
      <c r="E250" s="210" t="s">
        <v>44</v>
      </c>
      <c r="F250" s="211" t="s">
        <v>1104</v>
      </c>
      <c r="G250" s="209"/>
      <c r="H250" s="212">
        <v>7.1669999999999998</v>
      </c>
      <c r="I250" s="213"/>
      <c r="J250" s="209"/>
      <c r="K250" s="209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229</v>
      </c>
      <c r="AU250" s="218" t="s">
        <v>21</v>
      </c>
      <c r="AV250" s="14" t="s">
        <v>21</v>
      </c>
      <c r="AW250" s="14" t="s">
        <v>42</v>
      </c>
      <c r="AX250" s="14" t="s">
        <v>82</v>
      </c>
      <c r="AY250" s="218" t="s">
        <v>221</v>
      </c>
    </row>
    <row r="251" spans="1:65" s="15" customFormat="1">
      <c r="B251" s="219"/>
      <c r="C251" s="220"/>
      <c r="D251" s="199" t="s">
        <v>229</v>
      </c>
      <c r="E251" s="221" t="s">
        <v>44</v>
      </c>
      <c r="F251" s="222" t="s">
        <v>232</v>
      </c>
      <c r="G251" s="220"/>
      <c r="H251" s="223">
        <v>7.1669999999999998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229</v>
      </c>
      <c r="AU251" s="229" t="s">
        <v>21</v>
      </c>
      <c r="AV251" s="15" t="s">
        <v>227</v>
      </c>
      <c r="AW251" s="15" t="s">
        <v>42</v>
      </c>
      <c r="AX251" s="15" t="s">
        <v>89</v>
      </c>
      <c r="AY251" s="229" t="s">
        <v>221</v>
      </c>
    </row>
    <row r="252" spans="1:65" s="2" customFormat="1" ht="24.2" customHeight="1">
      <c r="A252" s="37"/>
      <c r="B252" s="38"/>
      <c r="C252" s="184" t="s">
        <v>377</v>
      </c>
      <c r="D252" s="184" t="s">
        <v>223</v>
      </c>
      <c r="E252" s="185" t="s">
        <v>1105</v>
      </c>
      <c r="F252" s="186" t="s">
        <v>1106</v>
      </c>
      <c r="G252" s="187" t="s">
        <v>306</v>
      </c>
      <c r="H252" s="188">
        <v>39.948</v>
      </c>
      <c r="I252" s="189"/>
      <c r="J252" s="190">
        <f>ROUND(I252*H252,2)</f>
        <v>0</v>
      </c>
      <c r="K252" s="186" t="s">
        <v>226</v>
      </c>
      <c r="L252" s="42"/>
      <c r="M252" s="191" t="s">
        <v>44</v>
      </c>
      <c r="N252" s="192" t="s">
        <v>53</v>
      </c>
      <c r="O252" s="67"/>
      <c r="P252" s="193">
        <f>O252*H252</f>
        <v>0</v>
      </c>
      <c r="Q252" s="193">
        <v>0</v>
      </c>
      <c r="R252" s="193">
        <f>Q252*H252</f>
        <v>0</v>
      </c>
      <c r="S252" s="193">
        <v>0</v>
      </c>
      <c r="T252" s="194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5" t="s">
        <v>227</v>
      </c>
      <c r="AT252" s="195" t="s">
        <v>223</v>
      </c>
      <c r="AU252" s="195" t="s">
        <v>21</v>
      </c>
      <c r="AY252" s="19" t="s">
        <v>221</v>
      </c>
      <c r="BE252" s="196">
        <f>IF(N252="základní",J252,0)</f>
        <v>0</v>
      </c>
      <c r="BF252" s="196">
        <f>IF(N252="snížená",J252,0)</f>
        <v>0</v>
      </c>
      <c r="BG252" s="196">
        <f>IF(N252="zákl. přenesená",J252,0)</f>
        <v>0</v>
      </c>
      <c r="BH252" s="196">
        <f>IF(N252="sníž. přenesená",J252,0)</f>
        <v>0</v>
      </c>
      <c r="BI252" s="196">
        <f>IF(N252="nulová",J252,0)</f>
        <v>0</v>
      </c>
      <c r="BJ252" s="19" t="s">
        <v>89</v>
      </c>
      <c r="BK252" s="196">
        <f>ROUND(I252*H252,2)</f>
        <v>0</v>
      </c>
      <c r="BL252" s="19" t="s">
        <v>227</v>
      </c>
      <c r="BM252" s="195" t="s">
        <v>1107</v>
      </c>
    </row>
    <row r="253" spans="1:65" s="13" customFormat="1">
      <c r="B253" s="197"/>
      <c r="C253" s="198"/>
      <c r="D253" s="199" t="s">
        <v>229</v>
      </c>
      <c r="E253" s="200" t="s">
        <v>44</v>
      </c>
      <c r="F253" s="201" t="s">
        <v>320</v>
      </c>
      <c r="G253" s="198"/>
      <c r="H253" s="200" t="s">
        <v>44</v>
      </c>
      <c r="I253" s="202"/>
      <c r="J253" s="198"/>
      <c r="K253" s="198"/>
      <c r="L253" s="203"/>
      <c r="M253" s="204"/>
      <c r="N253" s="205"/>
      <c r="O253" s="205"/>
      <c r="P253" s="205"/>
      <c r="Q253" s="205"/>
      <c r="R253" s="205"/>
      <c r="S253" s="205"/>
      <c r="T253" s="206"/>
      <c r="AT253" s="207" t="s">
        <v>229</v>
      </c>
      <c r="AU253" s="207" t="s">
        <v>21</v>
      </c>
      <c r="AV253" s="13" t="s">
        <v>89</v>
      </c>
      <c r="AW253" s="13" t="s">
        <v>42</v>
      </c>
      <c r="AX253" s="13" t="s">
        <v>82</v>
      </c>
      <c r="AY253" s="207" t="s">
        <v>221</v>
      </c>
    </row>
    <row r="254" spans="1:65" s="13" customFormat="1">
      <c r="B254" s="197"/>
      <c r="C254" s="198"/>
      <c r="D254" s="199" t="s">
        <v>229</v>
      </c>
      <c r="E254" s="200" t="s">
        <v>44</v>
      </c>
      <c r="F254" s="201" t="s">
        <v>993</v>
      </c>
      <c r="G254" s="198"/>
      <c r="H254" s="200" t="s">
        <v>44</v>
      </c>
      <c r="I254" s="202"/>
      <c r="J254" s="198"/>
      <c r="K254" s="198"/>
      <c r="L254" s="203"/>
      <c r="M254" s="204"/>
      <c r="N254" s="205"/>
      <c r="O254" s="205"/>
      <c r="P254" s="205"/>
      <c r="Q254" s="205"/>
      <c r="R254" s="205"/>
      <c r="S254" s="205"/>
      <c r="T254" s="206"/>
      <c r="AT254" s="207" t="s">
        <v>229</v>
      </c>
      <c r="AU254" s="207" t="s">
        <v>21</v>
      </c>
      <c r="AV254" s="13" t="s">
        <v>89</v>
      </c>
      <c r="AW254" s="13" t="s">
        <v>42</v>
      </c>
      <c r="AX254" s="13" t="s">
        <v>82</v>
      </c>
      <c r="AY254" s="207" t="s">
        <v>221</v>
      </c>
    </row>
    <row r="255" spans="1:65" s="13" customFormat="1">
      <c r="B255" s="197"/>
      <c r="C255" s="198"/>
      <c r="D255" s="199" t="s">
        <v>229</v>
      </c>
      <c r="E255" s="200" t="s">
        <v>44</v>
      </c>
      <c r="F255" s="201" t="s">
        <v>1062</v>
      </c>
      <c r="G255" s="198"/>
      <c r="H255" s="200" t="s">
        <v>44</v>
      </c>
      <c r="I255" s="202"/>
      <c r="J255" s="198"/>
      <c r="K255" s="198"/>
      <c r="L255" s="203"/>
      <c r="M255" s="204"/>
      <c r="N255" s="205"/>
      <c r="O255" s="205"/>
      <c r="P255" s="205"/>
      <c r="Q255" s="205"/>
      <c r="R255" s="205"/>
      <c r="S255" s="205"/>
      <c r="T255" s="206"/>
      <c r="AT255" s="207" t="s">
        <v>229</v>
      </c>
      <c r="AU255" s="207" t="s">
        <v>21</v>
      </c>
      <c r="AV255" s="13" t="s">
        <v>89</v>
      </c>
      <c r="AW255" s="13" t="s">
        <v>42</v>
      </c>
      <c r="AX255" s="13" t="s">
        <v>82</v>
      </c>
      <c r="AY255" s="207" t="s">
        <v>221</v>
      </c>
    </row>
    <row r="256" spans="1:65" s="13" customFormat="1">
      <c r="B256" s="197"/>
      <c r="C256" s="198"/>
      <c r="D256" s="199" t="s">
        <v>229</v>
      </c>
      <c r="E256" s="200" t="s">
        <v>44</v>
      </c>
      <c r="F256" s="201" t="s">
        <v>1045</v>
      </c>
      <c r="G256" s="198"/>
      <c r="H256" s="200" t="s">
        <v>44</v>
      </c>
      <c r="I256" s="202"/>
      <c r="J256" s="198"/>
      <c r="K256" s="198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229</v>
      </c>
      <c r="AU256" s="207" t="s">
        <v>21</v>
      </c>
      <c r="AV256" s="13" t="s">
        <v>89</v>
      </c>
      <c r="AW256" s="13" t="s">
        <v>42</v>
      </c>
      <c r="AX256" s="13" t="s">
        <v>82</v>
      </c>
      <c r="AY256" s="207" t="s">
        <v>221</v>
      </c>
    </row>
    <row r="257" spans="1:65" s="13" customFormat="1">
      <c r="B257" s="197"/>
      <c r="C257" s="198"/>
      <c r="D257" s="199" t="s">
        <v>229</v>
      </c>
      <c r="E257" s="200" t="s">
        <v>44</v>
      </c>
      <c r="F257" s="201" t="s">
        <v>1103</v>
      </c>
      <c r="G257" s="198"/>
      <c r="H257" s="200" t="s">
        <v>44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229</v>
      </c>
      <c r="AU257" s="207" t="s">
        <v>21</v>
      </c>
      <c r="AV257" s="13" t="s">
        <v>89</v>
      </c>
      <c r="AW257" s="13" t="s">
        <v>42</v>
      </c>
      <c r="AX257" s="13" t="s">
        <v>82</v>
      </c>
      <c r="AY257" s="207" t="s">
        <v>221</v>
      </c>
    </row>
    <row r="258" spans="1:65" s="14" customFormat="1">
      <c r="B258" s="208"/>
      <c r="C258" s="209"/>
      <c r="D258" s="199" t="s">
        <v>229</v>
      </c>
      <c r="E258" s="210" t="s">
        <v>44</v>
      </c>
      <c r="F258" s="211" t="s">
        <v>1108</v>
      </c>
      <c r="G258" s="209"/>
      <c r="H258" s="212">
        <v>6.4059999999999997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229</v>
      </c>
      <c r="AU258" s="218" t="s">
        <v>21</v>
      </c>
      <c r="AV258" s="14" t="s">
        <v>21</v>
      </c>
      <c r="AW258" s="14" t="s">
        <v>42</v>
      </c>
      <c r="AX258" s="14" t="s">
        <v>82</v>
      </c>
      <c r="AY258" s="218" t="s">
        <v>221</v>
      </c>
    </row>
    <row r="259" spans="1:65" s="14" customFormat="1">
      <c r="B259" s="208"/>
      <c r="C259" s="209"/>
      <c r="D259" s="199" t="s">
        <v>229</v>
      </c>
      <c r="E259" s="210" t="s">
        <v>44</v>
      </c>
      <c r="F259" s="211" t="s">
        <v>1109</v>
      </c>
      <c r="G259" s="209"/>
      <c r="H259" s="212">
        <v>4.9729999999999999</v>
      </c>
      <c r="I259" s="213"/>
      <c r="J259" s="209"/>
      <c r="K259" s="209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229</v>
      </c>
      <c r="AU259" s="218" t="s">
        <v>21</v>
      </c>
      <c r="AV259" s="14" t="s">
        <v>21</v>
      </c>
      <c r="AW259" s="14" t="s">
        <v>42</v>
      </c>
      <c r="AX259" s="14" t="s">
        <v>82</v>
      </c>
      <c r="AY259" s="218" t="s">
        <v>221</v>
      </c>
    </row>
    <row r="260" spans="1:65" s="14" customFormat="1">
      <c r="B260" s="208"/>
      <c r="C260" s="209"/>
      <c r="D260" s="199" t="s">
        <v>229</v>
      </c>
      <c r="E260" s="210" t="s">
        <v>44</v>
      </c>
      <c r="F260" s="211" t="s">
        <v>1110</v>
      </c>
      <c r="G260" s="209"/>
      <c r="H260" s="212">
        <v>6.5030000000000001</v>
      </c>
      <c r="I260" s="213"/>
      <c r="J260" s="209"/>
      <c r="K260" s="209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229</v>
      </c>
      <c r="AU260" s="218" t="s">
        <v>21</v>
      </c>
      <c r="AV260" s="14" t="s">
        <v>21</v>
      </c>
      <c r="AW260" s="14" t="s">
        <v>42</v>
      </c>
      <c r="AX260" s="14" t="s">
        <v>82</v>
      </c>
      <c r="AY260" s="218" t="s">
        <v>221</v>
      </c>
    </row>
    <row r="261" spans="1:65" s="14" customFormat="1">
      <c r="B261" s="208"/>
      <c r="C261" s="209"/>
      <c r="D261" s="199" t="s">
        <v>229</v>
      </c>
      <c r="E261" s="210" t="s">
        <v>44</v>
      </c>
      <c r="F261" s="211" t="s">
        <v>1111</v>
      </c>
      <c r="G261" s="209"/>
      <c r="H261" s="212">
        <v>7.1420000000000003</v>
      </c>
      <c r="I261" s="213"/>
      <c r="J261" s="209"/>
      <c r="K261" s="209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229</v>
      </c>
      <c r="AU261" s="218" t="s">
        <v>21</v>
      </c>
      <c r="AV261" s="14" t="s">
        <v>21</v>
      </c>
      <c r="AW261" s="14" t="s">
        <v>42</v>
      </c>
      <c r="AX261" s="14" t="s">
        <v>82</v>
      </c>
      <c r="AY261" s="218" t="s">
        <v>221</v>
      </c>
    </row>
    <row r="262" spans="1:65" s="14" customFormat="1">
      <c r="B262" s="208"/>
      <c r="C262" s="209"/>
      <c r="D262" s="199" t="s">
        <v>229</v>
      </c>
      <c r="E262" s="210" t="s">
        <v>44</v>
      </c>
      <c r="F262" s="211" t="s">
        <v>1112</v>
      </c>
      <c r="G262" s="209"/>
      <c r="H262" s="212">
        <v>7.0430000000000001</v>
      </c>
      <c r="I262" s="213"/>
      <c r="J262" s="209"/>
      <c r="K262" s="209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229</v>
      </c>
      <c r="AU262" s="218" t="s">
        <v>21</v>
      </c>
      <c r="AV262" s="14" t="s">
        <v>21</v>
      </c>
      <c r="AW262" s="14" t="s">
        <v>42</v>
      </c>
      <c r="AX262" s="14" t="s">
        <v>82</v>
      </c>
      <c r="AY262" s="218" t="s">
        <v>221</v>
      </c>
    </row>
    <row r="263" spans="1:65" s="14" customFormat="1">
      <c r="B263" s="208"/>
      <c r="C263" s="209"/>
      <c r="D263" s="199" t="s">
        <v>229</v>
      </c>
      <c r="E263" s="210" t="s">
        <v>44</v>
      </c>
      <c r="F263" s="211" t="s">
        <v>1113</v>
      </c>
      <c r="G263" s="209"/>
      <c r="H263" s="212">
        <v>6.0810000000000004</v>
      </c>
      <c r="I263" s="213"/>
      <c r="J263" s="209"/>
      <c r="K263" s="209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229</v>
      </c>
      <c r="AU263" s="218" t="s">
        <v>21</v>
      </c>
      <c r="AV263" s="14" t="s">
        <v>21</v>
      </c>
      <c r="AW263" s="14" t="s">
        <v>42</v>
      </c>
      <c r="AX263" s="14" t="s">
        <v>82</v>
      </c>
      <c r="AY263" s="218" t="s">
        <v>221</v>
      </c>
    </row>
    <row r="264" spans="1:65" s="14" customFormat="1">
      <c r="B264" s="208"/>
      <c r="C264" s="209"/>
      <c r="D264" s="199" t="s">
        <v>229</v>
      </c>
      <c r="E264" s="210" t="s">
        <v>44</v>
      </c>
      <c r="F264" s="211" t="s">
        <v>1114</v>
      </c>
      <c r="G264" s="209"/>
      <c r="H264" s="212">
        <v>1.8</v>
      </c>
      <c r="I264" s="213"/>
      <c r="J264" s="209"/>
      <c r="K264" s="209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229</v>
      </c>
      <c r="AU264" s="218" t="s">
        <v>21</v>
      </c>
      <c r="AV264" s="14" t="s">
        <v>21</v>
      </c>
      <c r="AW264" s="14" t="s">
        <v>42</v>
      </c>
      <c r="AX264" s="14" t="s">
        <v>82</v>
      </c>
      <c r="AY264" s="218" t="s">
        <v>221</v>
      </c>
    </row>
    <row r="265" spans="1:65" s="15" customFormat="1">
      <c r="B265" s="219"/>
      <c r="C265" s="220"/>
      <c r="D265" s="199" t="s">
        <v>229</v>
      </c>
      <c r="E265" s="221" t="s">
        <v>44</v>
      </c>
      <c r="F265" s="222" t="s">
        <v>232</v>
      </c>
      <c r="G265" s="220"/>
      <c r="H265" s="223">
        <v>39.948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229</v>
      </c>
      <c r="AU265" s="229" t="s">
        <v>21</v>
      </c>
      <c r="AV265" s="15" t="s">
        <v>227</v>
      </c>
      <c r="AW265" s="15" t="s">
        <v>42</v>
      </c>
      <c r="AX265" s="15" t="s">
        <v>89</v>
      </c>
      <c r="AY265" s="229" t="s">
        <v>221</v>
      </c>
    </row>
    <row r="266" spans="1:65" s="2" customFormat="1" ht="24.2" customHeight="1">
      <c r="A266" s="37"/>
      <c r="B266" s="38"/>
      <c r="C266" s="184" t="s">
        <v>390</v>
      </c>
      <c r="D266" s="184" t="s">
        <v>223</v>
      </c>
      <c r="E266" s="185" t="s">
        <v>1115</v>
      </c>
      <c r="F266" s="186" t="s">
        <v>1116</v>
      </c>
      <c r="G266" s="187" t="s">
        <v>306</v>
      </c>
      <c r="H266" s="188">
        <v>27.609000000000002</v>
      </c>
      <c r="I266" s="189"/>
      <c r="J266" s="190">
        <f>ROUND(I266*H266,2)</f>
        <v>0</v>
      </c>
      <c r="K266" s="186" t="s">
        <v>226</v>
      </c>
      <c r="L266" s="42"/>
      <c r="M266" s="191" t="s">
        <v>44</v>
      </c>
      <c r="N266" s="192" t="s">
        <v>53</v>
      </c>
      <c r="O266" s="67"/>
      <c r="P266" s="193">
        <f>O266*H266</f>
        <v>0</v>
      </c>
      <c r="Q266" s="193">
        <v>0</v>
      </c>
      <c r="R266" s="193">
        <f>Q266*H266</f>
        <v>0</v>
      </c>
      <c r="S266" s="193">
        <v>0</v>
      </c>
      <c r="T266" s="194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5" t="s">
        <v>227</v>
      </c>
      <c r="AT266" s="195" t="s">
        <v>223</v>
      </c>
      <c r="AU266" s="195" t="s">
        <v>21</v>
      </c>
      <c r="AY266" s="19" t="s">
        <v>221</v>
      </c>
      <c r="BE266" s="196">
        <f>IF(N266="základní",J266,0)</f>
        <v>0</v>
      </c>
      <c r="BF266" s="196">
        <f>IF(N266="snížená",J266,0)</f>
        <v>0</v>
      </c>
      <c r="BG266" s="196">
        <f>IF(N266="zákl. přenesená",J266,0)</f>
        <v>0</v>
      </c>
      <c r="BH266" s="196">
        <f>IF(N266="sníž. přenesená",J266,0)</f>
        <v>0</v>
      </c>
      <c r="BI266" s="196">
        <f>IF(N266="nulová",J266,0)</f>
        <v>0</v>
      </c>
      <c r="BJ266" s="19" t="s">
        <v>89</v>
      </c>
      <c r="BK266" s="196">
        <f>ROUND(I266*H266,2)</f>
        <v>0</v>
      </c>
      <c r="BL266" s="19" t="s">
        <v>227</v>
      </c>
      <c r="BM266" s="195" t="s">
        <v>1117</v>
      </c>
    </row>
    <row r="267" spans="1:65" s="13" customFormat="1">
      <c r="B267" s="197"/>
      <c r="C267" s="198"/>
      <c r="D267" s="199" t="s">
        <v>229</v>
      </c>
      <c r="E267" s="200" t="s">
        <v>44</v>
      </c>
      <c r="F267" s="201" t="s">
        <v>993</v>
      </c>
      <c r="G267" s="198"/>
      <c r="H267" s="200" t="s">
        <v>44</v>
      </c>
      <c r="I267" s="202"/>
      <c r="J267" s="198"/>
      <c r="K267" s="198"/>
      <c r="L267" s="203"/>
      <c r="M267" s="204"/>
      <c r="N267" s="205"/>
      <c r="O267" s="205"/>
      <c r="P267" s="205"/>
      <c r="Q267" s="205"/>
      <c r="R267" s="205"/>
      <c r="S267" s="205"/>
      <c r="T267" s="206"/>
      <c r="AT267" s="207" t="s">
        <v>229</v>
      </c>
      <c r="AU267" s="207" t="s">
        <v>21</v>
      </c>
      <c r="AV267" s="13" t="s">
        <v>89</v>
      </c>
      <c r="AW267" s="13" t="s">
        <v>42</v>
      </c>
      <c r="AX267" s="13" t="s">
        <v>82</v>
      </c>
      <c r="AY267" s="207" t="s">
        <v>221</v>
      </c>
    </row>
    <row r="268" spans="1:65" s="13" customFormat="1">
      <c r="B268" s="197"/>
      <c r="C268" s="198"/>
      <c r="D268" s="199" t="s">
        <v>229</v>
      </c>
      <c r="E268" s="200" t="s">
        <v>44</v>
      </c>
      <c r="F268" s="201" t="s">
        <v>994</v>
      </c>
      <c r="G268" s="198"/>
      <c r="H268" s="200" t="s">
        <v>44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229</v>
      </c>
      <c r="AU268" s="207" t="s">
        <v>21</v>
      </c>
      <c r="AV268" s="13" t="s">
        <v>89</v>
      </c>
      <c r="AW268" s="13" t="s">
        <v>42</v>
      </c>
      <c r="AX268" s="13" t="s">
        <v>82</v>
      </c>
      <c r="AY268" s="207" t="s">
        <v>221</v>
      </c>
    </row>
    <row r="269" spans="1:65" s="14" customFormat="1">
      <c r="B269" s="208"/>
      <c r="C269" s="209"/>
      <c r="D269" s="199" t="s">
        <v>229</v>
      </c>
      <c r="E269" s="210" t="s">
        <v>44</v>
      </c>
      <c r="F269" s="211" t="s">
        <v>1118</v>
      </c>
      <c r="G269" s="209"/>
      <c r="H269" s="212">
        <v>4.1109999999999998</v>
      </c>
      <c r="I269" s="213"/>
      <c r="J269" s="209"/>
      <c r="K269" s="209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229</v>
      </c>
      <c r="AU269" s="218" t="s">
        <v>21</v>
      </c>
      <c r="AV269" s="14" t="s">
        <v>21</v>
      </c>
      <c r="AW269" s="14" t="s">
        <v>42</v>
      </c>
      <c r="AX269" s="14" t="s">
        <v>82</v>
      </c>
      <c r="AY269" s="218" t="s">
        <v>221</v>
      </c>
    </row>
    <row r="270" spans="1:65" s="14" customFormat="1">
      <c r="B270" s="208"/>
      <c r="C270" s="209"/>
      <c r="D270" s="199" t="s">
        <v>229</v>
      </c>
      <c r="E270" s="210" t="s">
        <v>44</v>
      </c>
      <c r="F270" s="211" t="s">
        <v>1119</v>
      </c>
      <c r="G270" s="209"/>
      <c r="H270" s="212">
        <v>4.2770000000000001</v>
      </c>
      <c r="I270" s="213"/>
      <c r="J270" s="209"/>
      <c r="K270" s="209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229</v>
      </c>
      <c r="AU270" s="218" t="s">
        <v>21</v>
      </c>
      <c r="AV270" s="14" t="s">
        <v>21</v>
      </c>
      <c r="AW270" s="14" t="s">
        <v>42</v>
      </c>
      <c r="AX270" s="14" t="s">
        <v>82</v>
      </c>
      <c r="AY270" s="218" t="s">
        <v>221</v>
      </c>
    </row>
    <row r="271" spans="1:65" s="14" customFormat="1">
      <c r="B271" s="208"/>
      <c r="C271" s="209"/>
      <c r="D271" s="199" t="s">
        <v>229</v>
      </c>
      <c r="E271" s="210" t="s">
        <v>44</v>
      </c>
      <c r="F271" s="211" t="s">
        <v>1120</v>
      </c>
      <c r="G271" s="209"/>
      <c r="H271" s="212">
        <v>2.16</v>
      </c>
      <c r="I271" s="213"/>
      <c r="J271" s="209"/>
      <c r="K271" s="209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229</v>
      </c>
      <c r="AU271" s="218" t="s">
        <v>21</v>
      </c>
      <c r="AV271" s="14" t="s">
        <v>21</v>
      </c>
      <c r="AW271" s="14" t="s">
        <v>42</v>
      </c>
      <c r="AX271" s="14" t="s">
        <v>82</v>
      </c>
      <c r="AY271" s="218" t="s">
        <v>221</v>
      </c>
    </row>
    <row r="272" spans="1:65" s="14" customFormat="1">
      <c r="B272" s="208"/>
      <c r="C272" s="209"/>
      <c r="D272" s="199" t="s">
        <v>229</v>
      </c>
      <c r="E272" s="210" t="s">
        <v>44</v>
      </c>
      <c r="F272" s="211" t="s">
        <v>1121</v>
      </c>
      <c r="G272" s="209"/>
      <c r="H272" s="212">
        <v>2.3769999999999998</v>
      </c>
      <c r="I272" s="213"/>
      <c r="J272" s="209"/>
      <c r="K272" s="209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229</v>
      </c>
      <c r="AU272" s="218" t="s">
        <v>21</v>
      </c>
      <c r="AV272" s="14" t="s">
        <v>21</v>
      </c>
      <c r="AW272" s="14" t="s">
        <v>42</v>
      </c>
      <c r="AX272" s="14" t="s">
        <v>82</v>
      </c>
      <c r="AY272" s="218" t="s">
        <v>221</v>
      </c>
    </row>
    <row r="273" spans="1:65" s="14" customFormat="1">
      <c r="B273" s="208"/>
      <c r="C273" s="209"/>
      <c r="D273" s="199" t="s">
        <v>229</v>
      </c>
      <c r="E273" s="210" t="s">
        <v>44</v>
      </c>
      <c r="F273" s="211" t="s">
        <v>1122</v>
      </c>
      <c r="G273" s="209"/>
      <c r="H273" s="212">
        <v>4.9340000000000002</v>
      </c>
      <c r="I273" s="213"/>
      <c r="J273" s="209"/>
      <c r="K273" s="209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229</v>
      </c>
      <c r="AU273" s="218" t="s">
        <v>21</v>
      </c>
      <c r="AV273" s="14" t="s">
        <v>21</v>
      </c>
      <c r="AW273" s="14" t="s">
        <v>42</v>
      </c>
      <c r="AX273" s="14" t="s">
        <v>82</v>
      </c>
      <c r="AY273" s="218" t="s">
        <v>221</v>
      </c>
    </row>
    <row r="274" spans="1:65" s="14" customFormat="1">
      <c r="B274" s="208"/>
      <c r="C274" s="209"/>
      <c r="D274" s="199" t="s">
        <v>229</v>
      </c>
      <c r="E274" s="210" t="s">
        <v>44</v>
      </c>
      <c r="F274" s="211" t="s">
        <v>1123</v>
      </c>
      <c r="G274" s="209"/>
      <c r="H274" s="212">
        <v>1.95</v>
      </c>
      <c r="I274" s="213"/>
      <c r="J274" s="209"/>
      <c r="K274" s="209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229</v>
      </c>
      <c r="AU274" s="218" t="s">
        <v>21</v>
      </c>
      <c r="AV274" s="14" t="s">
        <v>21</v>
      </c>
      <c r="AW274" s="14" t="s">
        <v>42</v>
      </c>
      <c r="AX274" s="14" t="s">
        <v>82</v>
      </c>
      <c r="AY274" s="218" t="s">
        <v>221</v>
      </c>
    </row>
    <row r="275" spans="1:65" s="14" customFormat="1">
      <c r="B275" s="208"/>
      <c r="C275" s="209"/>
      <c r="D275" s="199" t="s">
        <v>229</v>
      </c>
      <c r="E275" s="210" t="s">
        <v>44</v>
      </c>
      <c r="F275" s="211" t="s">
        <v>1124</v>
      </c>
      <c r="G275" s="209"/>
      <c r="H275" s="212">
        <v>7.8</v>
      </c>
      <c r="I275" s="213"/>
      <c r="J275" s="209"/>
      <c r="K275" s="209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229</v>
      </c>
      <c r="AU275" s="218" t="s">
        <v>21</v>
      </c>
      <c r="AV275" s="14" t="s">
        <v>21</v>
      </c>
      <c r="AW275" s="14" t="s">
        <v>42</v>
      </c>
      <c r="AX275" s="14" t="s">
        <v>82</v>
      </c>
      <c r="AY275" s="218" t="s">
        <v>221</v>
      </c>
    </row>
    <row r="276" spans="1:65" s="15" customFormat="1">
      <c r="B276" s="219"/>
      <c r="C276" s="220"/>
      <c r="D276" s="199" t="s">
        <v>229</v>
      </c>
      <c r="E276" s="221" t="s">
        <v>44</v>
      </c>
      <c r="F276" s="222" t="s">
        <v>232</v>
      </c>
      <c r="G276" s="220"/>
      <c r="H276" s="223">
        <v>27.609000000000002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229</v>
      </c>
      <c r="AU276" s="229" t="s">
        <v>21</v>
      </c>
      <c r="AV276" s="15" t="s">
        <v>227</v>
      </c>
      <c r="AW276" s="15" t="s">
        <v>42</v>
      </c>
      <c r="AX276" s="15" t="s">
        <v>89</v>
      </c>
      <c r="AY276" s="229" t="s">
        <v>221</v>
      </c>
    </row>
    <row r="277" spans="1:65" s="2" customFormat="1" ht="14.45" customHeight="1">
      <c r="A277" s="37"/>
      <c r="B277" s="38"/>
      <c r="C277" s="184" t="s">
        <v>395</v>
      </c>
      <c r="D277" s="184" t="s">
        <v>223</v>
      </c>
      <c r="E277" s="185" t="s">
        <v>1125</v>
      </c>
      <c r="F277" s="186" t="s">
        <v>1126</v>
      </c>
      <c r="G277" s="187" t="s">
        <v>133</v>
      </c>
      <c r="H277" s="188">
        <v>48.506</v>
      </c>
      <c r="I277" s="189"/>
      <c r="J277" s="190">
        <f>ROUND(I277*H277,2)</f>
        <v>0</v>
      </c>
      <c r="K277" s="186" t="s">
        <v>226</v>
      </c>
      <c r="L277" s="42"/>
      <c r="M277" s="191" t="s">
        <v>44</v>
      </c>
      <c r="N277" s="192" t="s">
        <v>53</v>
      </c>
      <c r="O277" s="67"/>
      <c r="P277" s="193">
        <f>O277*H277</f>
        <v>0</v>
      </c>
      <c r="Q277" s="193">
        <v>1.49E-3</v>
      </c>
      <c r="R277" s="193">
        <f>Q277*H277</f>
        <v>7.2273939999999995E-2</v>
      </c>
      <c r="S277" s="193">
        <v>0</v>
      </c>
      <c r="T277" s="19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95" t="s">
        <v>227</v>
      </c>
      <c r="AT277" s="195" t="s">
        <v>223</v>
      </c>
      <c r="AU277" s="195" t="s">
        <v>21</v>
      </c>
      <c r="AY277" s="19" t="s">
        <v>221</v>
      </c>
      <c r="BE277" s="196">
        <f>IF(N277="základní",J277,0)</f>
        <v>0</v>
      </c>
      <c r="BF277" s="196">
        <f>IF(N277="snížená",J277,0)</f>
        <v>0</v>
      </c>
      <c r="BG277" s="196">
        <f>IF(N277="zákl. přenesená",J277,0)</f>
        <v>0</v>
      </c>
      <c r="BH277" s="196">
        <f>IF(N277="sníž. přenesená",J277,0)</f>
        <v>0</v>
      </c>
      <c r="BI277" s="196">
        <f>IF(N277="nulová",J277,0)</f>
        <v>0</v>
      </c>
      <c r="BJ277" s="19" t="s">
        <v>89</v>
      </c>
      <c r="BK277" s="196">
        <f>ROUND(I277*H277,2)</f>
        <v>0</v>
      </c>
      <c r="BL277" s="19" t="s">
        <v>227</v>
      </c>
      <c r="BM277" s="195" t="s">
        <v>1127</v>
      </c>
    </row>
    <row r="278" spans="1:65" s="13" customFormat="1">
      <c r="B278" s="197"/>
      <c r="C278" s="198"/>
      <c r="D278" s="199" t="s">
        <v>229</v>
      </c>
      <c r="E278" s="200" t="s">
        <v>44</v>
      </c>
      <c r="F278" s="201" t="s">
        <v>320</v>
      </c>
      <c r="G278" s="198"/>
      <c r="H278" s="200" t="s">
        <v>44</v>
      </c>
      <c r="I278" s="202"/>
      <c r="J278" s="198"/>
      <c r="K278" s="198"/>
      <c r="L278" s="203"/>
      <c r="M278" s="204"/>
      <c r="N278" s="205"/>
      <c r="O278" s="205"/>
      <c r="P278" s="205"/>
      <c r="Q278" s="205"/>
      <c r="R278" s="205"/>
      <c r="S278" s="205"/>
      <c r="T278" s="206"/>
      <c r="AT278" s="207" t="s">
        <v>229</v>
      </c>
      <c r="AU278" s="207" t="s">
        <v>21</v>
      </c>
      <c r="AV278" s="13" t="s">
        <v>89</v>
      </c>
      <c r="AW278" s="13" t="s">
        <v>42</v>
      </c>
      <c r="AX278" s="13" t="s">
        <v>82</v>
      </c>
      <c r="AY278" s="207" t="s">
        <v>221</v>
      </c>
    </row>
    <row r="279" spans="1:65" s="13" customFormat="1">
      <c r="B279" s="197"/>
      <c r="C279" s="198"/>
      <c r="D279" s="199" t="s">
        <v>229</v>
      </c>
      <c r="E279" s="200" t="s">
        <v>44</v>
      </c>
      <c r="F279" s="201" t="s">
        <v>993</v>
      </c>
      <c r="G279" s="198"/>
      <c r="H279" s="200" t="s">
        <v>44</v>
      </c>
      <c r="I279" s="202"/>
      <c r="J279" s="198"/>
      <c r="K279" s="198"/>
      <c r="L279" s="203"/>
      <c r="M279" s="204"/>
      <c r="N279" s="205"/>
      <c r="O279" s="205"/>
      <c r="P279" s="205"/>
      <c r="Q279" s="205"/>
      <c r="R279" s="205"/>
      <c r="S279" s="205"/>
      <c r="T279" s="206"/>
      <c r="AT279" s="207" t="s">
        <v>229</v>
      </c>
      <c r="AU279" s="207" t="s">
        <v>21</v>
      </c>
      <c r="AV279" s="13" t="s">
        <v>89</v>
      </c>
      <c r="AW279" s="13" t="s">
        <v>42</v>
      </c>
      <c r="AX279" s="13" t="s">
        <v>82</v>
      </c>
      <c r="AY279" s="207" t="s">
        <v>221</v>
      </c>
    </row>
    <row r="280" spans="1:65" s="13" customFormat="1">
      <c r="B280" s="197"/>
      <c r="C280" s="198"/>
      <c r="D280" s="199" t="s">
        <v>229</v>
      </c>
      <c r="E280" s="200" t="s">
        <v>44</v>
      </c>
      <c r="F280" s="201" t="s">
        <v>1044</v>
      </c>
      <c r="G280" s="198"/>
      <c r="H280" s="200" t="s">
        <v>44</v>
      </c>
      <c r="I280" s="202"/>
      <c r="J280" s="198"/>
      <c r="K280" s="198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229</v>
      </c>
      <c r="AU280" s="207" t="s">
        <v>21</v>
      </c>
      <c r="AV280" s="13" t="s">
        <v>89</v>
      </c>
      <c r="AW280" s="13" t="s">
        <v>42</v>
      </c>
      <c r="AX280" s="13" t="s">
        <v>82</v>
      </c>
      <c r="AY280" s="207" t="s">
        <v>221</v>
      </c>
    </row>
    <row r="281" spans="1:65" s="14" customFormat="1">
      <c r="B281" s="208"/>
      <c r="C281" s="209"/>
      <c r="D281" s="199" t="s">
        <v>229</v>
      </c>
      <c r="E281" s="210" t="s">
        <v>44</v>
      </c>
      <c r="F281" s="211" t="s">
        <v>1128</v>
      </c>
      <c r="G281" s="209"/>
      <c r="H281" s="212">
        <v>48.506</v>
      </c>
      <c r="I281" s="213"/>
      <c r="J281" s="209"/>
      <c r="K281" s="209"/>
      <c r="L281" s="214"/>
      <c r="M281" s="215"/>
      <c r="N281" s="216"/>
      <c r="O281" s="216"/>
      <c r="P281" s="216"/>
      <c r="Q281" s="216"/>
      <c r="R281" s="216"/>
      <c r="S281" s="216"/>
      <c r="T281" s="217"/>
      <c r="AT281" s="218" t="s">
        <v>229</v>
      </c>
      <c r="AU281" s="218" t="s">
        <v>21</v>
      </c>
      <c r="AV281" s="14" t="s">
        <v>21</v>
      </c>
      <c r="AW281" s="14" t="s">
        <v>42</v>
      </c>
      <c r="AX281" s="14" t="s">
        <v>82</v>
      </c>
      <c r="AY281" s="218" t="s">
        <v>221</v>
      </c>
    </row>
    <row r="282" spans="1:65" s="15" customFormat="1">
      <c r="B282" s="219"/>
      <c r="C282" s="220"/>
      <c r="D282" s="199" t="s">
        <v>229</v>
      </c>
      <c r="E282" s="221" t="s">
        <v>44</v>
      </c>
      <c r="F282" s="222" t="s">
        <v>232</v>
      </c>
      <c r="G282" s="220"/>
      <c r="H282" s="223">
        <v>48.506</v>
      </c>
      <c r="I282" s="224"/>
      <c r="J282" s="220"/>
      <c r="K282" s="220"/>
      <c r="L282" s="225"/>
      <c r="M282" s="226"/>
      <c r="N282" s="227"/>
      <c r="O282" s="227"/>
      <c r="P282" s="227"/>
      <c r="Q282" s="227"/>
      <c r="R282" s="227"/>
      <c r="S282" s="227"/>
      <c r="T282" s="228"/>
      <c r="AT282" s="229" t="s">
        <v>229</v>
      </c>
      <c r="AU282" s="229" t="s">
        <v>21</v>
      </c>
      <c r="AV282" s="15" t="s">
        <v>227</v>
      </c>
      <c r="AW282" s="15" t="s">
        <v>42</v>
      </c>
      <c r="AX282" s="15" t="s">
        <v>89</v>
      </c>
      <c r="AY282" s="229" t="s">
        <v>221</v>
      </c>
    </row>
    <row r="283" spans="1:65" s="2" customFormat="1" ht="24.2" customHeight="1">
      <c r="A283" s="37"/>
      <c r="B283" s="38"/>
      <c r="C283" s="184" t="s">
        <v>404</v>
      </c>
      <c r="D283" s="184" t="s">
        <v>223</v>
      </c>
      <c r="E283" s="185" t="s">
        <v>1129</v>
      </c>
      <c r="F283" s="186" t="s">
        <v>1130</v>
      </c>
      <c r="G283" s="187" t="s">
        <v>133</v>
      </c>
      <c r="H283" s="188">
        <v>48.506</v>
      </c>
      <c r="I283" s="189"/>
      <c r="J283" s="190">
        <f>ROUND(I283*H283,2)</f>
        <v>0</v>
      </c>
      <c r="K283" s="186" t="s">
        <v>226</v>
      </c>
      <c r="L283" s="42"/>
      <c r="M283" s="191" t="s">
        <v>44</v>
      </c>
      <c r="N283" s="192" t="s">
        <v>53</v>
      </c>
      <c r="O283" s="67"/>
      <c r="P283" s="193">
        <f>O283*H283</f>
        <v>0</v>
      </c>
      <c r="Q283" s="193">
        <v>0</v>
      </c>
      <c r="R283" s="193">
        <f>Q283*H283</f>
        <v>0</v>
      </c>
      <c r="S283" s="193">
        <v>0</v>
      </c>
      <c r="T283" s="194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95" t="s">
        <v>227</v>
      </c>
      <c r="AT283" s="195" t="s">
        <v>223</v>
      </c>
      <c r="AU283" s="195" t="s">
        <v>21</v>
      </c>
      <c r="AY283" s="19" t="s">
        <v>221</v>
      </c>
      <c r="BE283" s="196">
        <f>IF(N283="základní",J283,0)</f>
        <v>0</v>
      </c>
      <c r="BF283" s="196">
        <f>IF(N283="snížená",J283,0)</f>
        <v>0</v>
      </c>
      <c r="BG283" s="196">
        <f>IF(N283="zákl. přenesená",J283,0)</f>
        <v>0</v>
      </c>
      <c r="BH283" s="196">
        <f>IF(N283="sníž. přenesená",J283,0)</f>
        <v>0</v>
      </c>
      <c r="BI283" s="196">
        <f>IF(N283="nulová",J283,0)</f>
        <v>0</v>
      </c>
      <c r="BJ283" s="19" t="s">
        <v>89</v>
      </c>
      <c r="BK283" s="196">
        <f>ROUND(I283*H283,2)</f>
        <v>0</v>
      </c>
      <c r="BL283" s="19" t="s">
        <v>227</v>
      </c>
      <c r="BM283" s="195" t="s">
        <v>1131</v>
      </c>
    </row>
    <row r="284" spans="1:65" s="13" customFormat="1">
      <c r="B284" s="197"/>
      <c r="C284" s="198"/>
      <c r="D284" s="199" t="s">
        <v>229</v>
      </c>
      <c r="E284" s="200" t="s">
        <v>44</v>
      </c>
      <c r="F284" s="201" t="s">
        <v>1132</v>
      </c>
      <c r="G284" s="198"/>
      <c r="H284" s="200" t="s">
        <v>44</v>
      </c>
      <c r="I284" s="202"/>
      <c r="J284" s="198"/>
      <c r="K284" s="198"/>
      <c r="L284" s="203"/>
      <c r="M284" s="204"/>
      <c r="N284" s="205"/>
      <c r="O284" s="205"/>
      <c r="P284" s="205"/>
      <c r="Q284" s="205"/>
      <c r="R284" s="205"/>
      <c r="S284" s="205"/>
      <c r="T284" s="206"/>
      <c r="AT284" s="207" t="s">
        <v>229</v>
      </c>
      <c r="AU284" s="207" t="s">
        <v>21</v>
      </c>
      <c r="AV284" s="13" t="s">
        <v>89</v>
      </c>
      <c r="AW284" s="13" t="s">
        <v>42</v>
      </c>
      <c r="AX284" s="13" t="s">
        <v>82</v>
      </c>
      <c r="AY284" s="207" t="s">
        <v>221</v>
      </c>
    </row>
    <row r="285" spans="1:65" s="14" customFormat="1">
      <c r="B285" s="208"/>
      <c r="C285" s="209"/>
      <c r="D285" s="199" t="s">
        <v>229</v>
      </c>
      <c r="E285" s="210" t="s">
        <v>44</v>
      </c>
      <c r="F285" s="211" t="s">
        <v>1133</v>
      </c>
      <c r="G285" s="209"/>
      <c r="H285" s="212">
        <v>48.506</v>
      </c>
      <c r="I285" s="213"/>
      <c r="J285" s="209"/>
      <c r="K285" s="209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229</v>
      </c>
      <c r="AU285" s="218" t="s">
        <v>21</v>
      </c>
      <c r="AV285" s="14" t="s">
        <v>21</v>
      </c>
      <c r="AW285" s="14" t="s">
        <v>42</v>
      </c>
      <c r="AX285" s="14" t="s">
        <v>89</v>
      </c>
      <c r="AY285" s="218" t="s">
        <v>221</v>
      </c>
    </row>
    <row r="286" spans="1:65" s="2" customFormat="1" ht="14.45" customHeight="1">
      <c r="A286" s="37"/>
      <c r="B286" s="38"/>
      <c r="C286" s="184" t="s">
        <v>412</v>
      </c>
      <c r="D286" s="184" t="s">
        <v>223</v>
      </c>
      <c r="E286" s="185" t="s">
        <v>1134</v>
      </c>
      <c r="F286" s="186" t="s">
        <v>1135</v>
      </c>
      <c r="G286" s="187" t="s">
        <v>306</v>
      </c>
      <c r="H286" s="188">
        <v>95.554000000000002</v>
      </c>
      <c r="I286" s="189"/>
      <c r="J286" s="190">
        <f>ROUND(I286*H286,2)</f>
        <v>0</v>
      </c>
      <c r="K286" s="186" t="s">
        <v>226</v>
      </c>
      <c r="L286" s="42"/>
      <c r="M286" s="191" t="s">
        <v>44</v>
      </c>
      <c r="N286" s="192" t="s">
        <v>53</v>
      </c>
      <c r="O286" s="67"/>
      <c r="P286" s="193">
        <f>O286*H286</f>
        <v>0</v>
      </c>
      <c r="Q286" s="193">
        <v>1.3600000000000001E-3</v>
      </c>
      <c r="R286" s="193">
        <f>Q286*H286</f>
        <v>0.12995344</v>
      </c>
      <c r="S286" s="193">
        <v>0</v>
      </c>
      <c r="T286" s="194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95" t="s">
        <v>227</v>
      </c>
      <c r="AT286" s="195" t="s">
        <v>223</v>
      </c>
      <c r="AU286" s="195" t="s">
        <v>21</v>
      </c>
      <c r="AY286" s="19" t="s">
        <v>221</v>
      </c>
      <c r="BE286" s="196">
        <f>IF(N286="základní",J286,0)</f>
        <v>0</v>
      </c>
      <c r="BF286" s="196">
        <f>IF(N286="snížená",J286,0)</f>
        <v>0</v>
      </c>
      <c r="BG286" s="196">
        <f>IF(N286="zákl. přenesená",J286,0)</f>
        <v>0</v>
      </c>
      <c r="BH286" s="196">
        <f>IF(N286="sníž. přenesená",J286,0)</f>
        <v>0</v>
      </c>
      <c r="BI286" s="196">
        <f>IF(N286="nulová",J286,0)</f>
        <v>0</v>
      </c>
      <c r="BJ286" s="19" t="s">
        <v>89</v>
      </c>
      <c r="BK286" s="196">
        <f>ROUND(I286*H286,2)</f>
        <v>0</v>
      </c>
      <c r="BL286" s="19" t="s">
        <v>227</v>
      </c>
      <c r="BM286" s="195" t="s">
        <v>1136</v>
      </c>
    </row>
    <row r="287" spans="1:65" s="13" customFormat="1">
      <c r="B287" s="197"/>
      <c r="C287" s="198"/>
      <c r="D287" s="199" t="s">
        <v>229</v>
      </c>
      <c r="E287" s="200" t="s">
        <v>44</v>
      </c>
      <c r="F287" s="201" t="s">
        <v>320</v>
      </c>
      <c r="G287" s="198"/>
      <c r="H287" s="200" t="s">
        <v>44</v>
      </c>
      <c r="I287" s="202"/>
      <c r="J287" s="198"/>
      <c r="K287" s="198"/>
      <c r="L287" s="203"/>
      <c r="M287" s="204"/>
      <c r="N287" s="205"/>
      <c r="O287" s="205"/>
      <c r="P287" s="205"/>
      <c r="Q287" s="205"/>
      <c r="R287" s="205"/>
      <c r="S287" s="205"/>
      <c r="T287" s="206"/>
      <c r="AT287" s="207" t="s">
        <v>229</v>
      </c>
      <c r="AU287" s="207" t="s">
        <v>21</v>
      </c>
      <c r="AV287" s="13" t="s">
        <v>89</v>
      </c>
      <c r="AW287" s="13" t="s">
        <v>42</v>
      </c>
      <c r="AX287" s="13" t="s">
        <v>82</v>
      </c>
      <c r="AY287" s="207" t="s">
        <v>221</v>
      </c>
    </row>
    <row r="288" spans="1:65" s="13" customFormat="1">
      <c r="B288" s="197"/>
      <c r="C288" s="198"/>
      <c r="D288" s="199" t="s">
        <v>229</v>
      </c>
      <c r="E288" s="200" t="s">
        <v>44</v>
      </c>
      <c r="F288" s="201" t="s">
        <v>993</v>
      </c>
      <c r="G288" s="198"/>
      <c r="H288" s="200" t="s">
        <v>44</v>
      </c>
      <c r="I288" s="202"/>
      <c r="J288" s="198"/>
      <c r="K288" s="198"/>
      <c r="L288" s="203"/>
      <c r="M288" s="204"/>
      <c r="N288" s="205"/>
      <c r="O288" s="205"/>
      <c r="P288" s="205"/>
      <c r="Q288" s="205"/>
      <c r="R288" s="205"/>
      <c r="S288" s="205"/>
      <c r="T288" s="206"/>
      <c r="AT288" s="207" t="s">
        <v>229</v>
      </c>
      <c r="AU288" s="207" t="s">
        <v>21</v>
      </c>
      <c r="AV288" s="13" t="s">
        <v>89</v>
      </c>
      <c r="AW288" s="13" t="s">
        <v>42</v>
      </c>
      <c r="AX288" s="13" t="s">
        <v>82</v>
      </c>
      <c r="AY288" s="207" t="s">
        <v>221</v>
      </c>
    </row>
    <row r="289" spans="1:65" s="13" customFormat="1">
      <c r="B289" s="197"/>
      <c r="C289" s="198"/>
      <c r="D289" s="199" t="s">
        <v>229</v>
      </c>
      <c r="E289" s="200" t="s">
        <v>44</v>
      </c>
      <c r="F289" s="201" t="s">
        <v>1044</v>
      </c>
      <c r="G289" s="198"/>
      <c r="H289" s="200" t="s">
        <v>44</v>
      </c>
      <c r="I289" s="202"/>
      <c r="J289" s="198"/>
      <c r="K289" s="198"/>
      <c r="L289" s="203"/>
      <c r="M289" s="204"/>
      <c r="N289" s="205"/>
      <c r="O289" s="205"/>
      <c r="P289" s="205"/>
      <c r="Q289" s="205"/>
      <c r="R289" s="205"/>
      <c r="S289" s="205"/>
      <c r="T289" s="206"/>
      <c r="AT289" s="207" t="s">
        <v>229</v>
      </c>
      <c r="AU289" s="207" t="s">
        <v>21</v>
      </c>
      <c r="AV289" s="13" t="s">
        <v>89</v>
      </c>
      <c r="AW289" s="13" t="s">
        <v>42</v>
      </c>
      <c r="AX289" s="13" t="s">
        <v>82</v>
      </c>
      <c r="AY289" s="207" t="s">
        <v>221</v>
      </c>
    </row>
    <row r="290" spans="1:65" s="14" customFormat="1">
      <c r="B290" s="208"/>
      <c r="C290" s="209"/>
      <c r="D290" s="199" t="s">
        <v>229</v>
      </c>
      <c r="E290" s="210" t="s">
        <v>44</v>
      </c>
      <c r="F290" s="211" t="s">
        <v>1137</v>
      </c>
      <c r="G290" s="209"/>
      <c r="H290" s="212">
        <v>95.554000000000002</v>
      </c>
      <c r="I290" s="213"/>
      <c r="J290" s="209"/>
      <c r="K290" s="209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229</v>
      </c>
      <c r="AU290" s="218" t="s">
        <v>21</v>
      </c>
      <c r="AV290" s="14" t="s">
        <v>21</v>
      </c>
      <c r="AW290" s="14" t="s">
        <v>42</v>
      </c>
      <c r="AX290" s="14" t="s">
        <v>82</v>
      </c>
      <c r="AY290" s="218" t="s">
        <v>221</v>
      </c>
    </row>
    <row r="291" spans="1:65" s="15" customFormat="1">
      <c r="B291" s="219"/>
      <c r="C291" s="220"/>
      <c r="D291" s="199" t="s">
        <v>229</v>
      </c>
      <c r="E291" s="221" t="s">
        <v>44</v>
      </c>
      <c r="F291" s="222" t="s">
        <v>232</v>
      </c>
      <c r="G291" s="220"/>
      <c r="H291" s="223">
        <v>95.554000000000002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229</v>
      </c>
      <c r="AU291" s="229" t="s">
        <v>21</v>
      </c>
      <c r="AV291" s="15" t="s">
        <v>227</v>
      </c>
      <c r="AW291" s="15" t="s">
        <v>42</v>
      </c>
      <c r="AX291" s="15" t="s">
        <v>89</v>
      </c>
      <c r="AY291" s="229" t="s">
        <v>221</v>
      </c>
    </row>
    <row r="292" spans="1:65" s="2" customFormat="1" ht="24.2" customHeight="1">
      <c r="A292" s="37"/>
      <c r="B292" s="38"/>
      <c r="C292" s="184" t="s">
        <v>419</v>
      </c>
      <c r="D292" s="184" t="s">
        <v>223</v>
      </c>
      <c r="E292" s="185" t="s">
        <v>1138</v>
      </c>
      <c r="F292" s="186" t="s">
        <v>1139</v>
      </c>
      <c r="G292" s="187" t="s">
        <v>306</v>
      </c>
      <c r="H292" s="188">
        <v>95.554000000000002</v>
      </c>
      <c r="I292" s="189"/>
      <c r="J292" s="190">
        <f>ROUND(I292*H292,2)</f>
        <v>0</v>
      </c>
      <c r="K292" s="186" t="s">
        <v>226</v>
      </c>
      <c r="L292" s="42"/>
      <c r="M292" s="191" t="s">
        <v>44</v>
      </c>
      <c r="N292" s="192" t="s">
        <v>53</v>
      </c>
      <c r="O292" s="67"/>
      <c r="P292" s="193">
        <f>O292*H292</f>
        <v>0</v>
      </c>
      <c r="Q292" s="193">
        <v>0</v>
      </c>
      <c r="R292" s="193">
        <f>Q292*H292</f>
        <v>0</v>
      </c>
      <c r="S292" s="193">
        <v>0</v>
      </c>
      <c r="T292" s="194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95" t="s">
        <v>227</v>
      </c>
      <c r="AT292" s="195" t="s">
        <v>223</v>
      </c>
      <c r="AU292" s="195" t="s">
        <v>21</v>
      </c>
      <c r="AY292" s="19" t="s">
        <v>221</v>
      </c>
      <c r="BE292" s="196">
        <f>IF(N292="základní",J292,0)</f>
        <v>0</v>
      </c>
      <c r="BF292" s="196">
        <f>IF(N292="snížená",J292,0)</f>
        <v>0</v>
      </c>
      <c r="BG292" s="196">
        <f>IF(N292="zákl. přenesená",J292,0)</f>
        <v>0</v>
      </c>
      <c r="BH292" s="196">
        <f>IF(N292="sníž. přenesená",J292,0)</f>
        <v>0</v>
      </c>
      <c r="BI292" s="196">
        <f>IF(N292="nulová",J292,0)</f>
        <v>0</v>
      </c>
      <c r="BJ292" s="19" t="s">
        <v>89</v>
      </c>
      <c r="BK292" s="196">
        <f>ROUND(I292*H292,2)</f>
        <v>0</v>
      </c>
      <c r="BL292" s="19" t="s">
        <v>227</v>
      </c>
      <c r="BM292" s="195" t="s">
        <v>1140</v>
      </c>
    </row>
    <row r="293" spans="1:65" s="13" customFormat="1">
      <c r="B293" s="197"/>
      <c r="C293" s="198"/>
      <c r="D293" s="199" t="s">
        <v>229</v>
      </c>
      <c r="E293" s="200" t="s">
        <v>44</v>
      </c>
      <c r="F293" s="201" t="s">
        <v>1141</v>
      </c>
      <c r="G293" s="198"/>
      <c r="H293" s="200" t="s">
        <v>44</v>
      </c>
      <c r="I293" s="202"/>
      <c r="J293" s="198"/>
      <c r="K293" s="198"/>
      <c r="L293" s="203"/>
      <c r="M293" s="204"/>
      <c r="N293" s="205"/>
      <c r="O293" s="205"/>
      <c r="P293" s="205"/>
      <c r="Q293" s="205"/>
      <c r="R293" s="205"/>
      <c r="S293" s="205"/>
      <c r="T293" s="206"/>
      <c r="AT293" s="207" t="s">
        <v>229</v>
      </c>
      <c r="AU293" s="207" t="s">
        <v>21</v>
      </c>
      <c r="AV293" s="13" t="s">
        <v>89</v>
      </c>
      <c r="AW293" s="13" t="s">
        <v>42</v>
      </c>
      <c r="AX293" s="13" t="s">
        <v>82</v>
      </c>
      <c r="AY293" s="207" t="s">
        <v>221</v>
      </c>
    </row>
    <row r="294" spans="1:65" s="14" customFormat="1">
      <c r="B294" s="208"/>
      <c r="C294" s="209"/>
      <c r="D294" s="199" t="s">
        <v>229</v>
      </c>
      <c r="E294" s="210" t="s">
        <v>44</v>
      </c>
      <c r="F294" s="211" t="s">
        <v>1142</v>
      </c>
      <c r="G294" s="209"/>
      <c r="H294" s="212">
        <v>95.554000000000002</v>
      </c>
      <c r="I294" s="213"/>
      <c r="J294" s="209"/>
      <c r="K294" s="209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229</v>
      </c>
      <c r="AU294" s="218" t="s">
        <v>21</v>
      </c>
      <c r="AV294" s="14" t="s">
        <v>21</v>
      </c>
      <c r="AW294" s="14" t="s">
        <v>42</v>
      </c>
      <c r="AX294" s="14" t="s">
        <v>89</v>
      </c>
      <c r="AY294" s="218" t="s">
        <v>221</v>
      </c>
    </row>
    <row r="295" spans="1:65" s="2" customFormat="1" ht="24.2" customHeight="1">
      <c r="A295" s="37"/>
      <c r="B295" s="38"/>
      <c r="C295" s="184" t="s">
        <v>423</v>
      </c>
      <c r="D295" s="184" t="s">
        <v>223</v>
      </c>
      <c r="E295" s="185" t="s">
        <v>1143</v>
      </c>
      <c r="F295" s="186" t="s">
        <v>1144</v>
      </c>
      <c r="G295" s="187" t="s">
        <v>133</v>
      </c>
      <c r="H295" s="188">
        <v>782.52</v>
      </c>
      <c r="I295" s="189"/>
      <c r="J295" s="190">
        <f>ROUND(I295*H295,2)</f>
        <v>0</v>
      </c>
      <c r="K295" s="186" t="s">
        <v>226</v>
      </c>
      <c r="L295" s="42"/>
      <c r="M295" s="191" t="s">
        <v>44</v>
      </c>
      <c r="N295" s="192" t="s">
        <v>53</v>
      </c>
      <c r="O295" s="67"/>
      <c r="P295" s="193">
        <f>O295*H295</f>
        <v>0</v>
      </c>
      <c r="Q295" s="193">
        <v>5.9000000000000003E-4</v>
      </c>
      <c r="R295" s="193">
        <f>Q295*H295</f>
        <v>0.46168680000000001</v>
      </c>
      <c r="S295" s="193">
        <v>0</v>
      </c>
      <c r="T295" s="194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95" t="s">
        <v>227</v>
      </c>
      <c r="AT295" s="195" t="s">
        <v>223</v>
      </c>
      <c r="AU295" s="195" t="s">
        <v>21</v>
      </c>
      <c r="AY295" s="19" t="s">
        <v>221</v>
      </c>
      <c r="BE295" s="196">
        <f>IF(N295="základní",J295,0)</f>
        <v>0</v>
      </c>
      <c r="BF295" s="196">
        <f>IF(N295="snížená",J295,0)</f>
        <v>0</v>
      </c>
      <c r="BG295" s="196">
        <f>IF(N295="zákl. přenesená",J295,0)</f>
        <v>0</v>
      </c>
      <c r="BH295" s="196">
        <f>IF(N295="sníž. přenesená",J295,0)</f>
        <v>0</v>
      </c>
      <c r="BI295" s="196">
        <f>IF(N295="nulová",J295,0)</f>
        <v>0</v>
      </c>
      <c r="BJ295" s="19" t="s">
        <v>89</v>
      </c>
      <c r="BK295" s="196">
        <f>ROUND(I295*H295,2)</f>
        <v>0</v>
      </c>
      <c r="BL295" s="19" t="s">
        <v>227</v>
      </c>
      <c r="BM295" s="195" t="s">
        <v>1145</v>
      </c>
    </row>
    <row r="296" spans="1:65" s="13" customFormat="1">
      <c r="B296" s="197"/>
      <c r="C296" s="198"/>
      <c r="D296" s="199" t="s">
        <v>229</v>
      </c>
      <c r="E296" s="200" t="s">
        <v>44</v>
      </c>
      <c r="F296" s="201" t="s">
        <v>320</v>
      </c>
      <c r="G296" s="198"/>
      <c r="H296" s="200" t="s">
        <v>44</v>
      </c>
      <c r="I296" s="202"/>
      <c r="J296" s="198"/>
      <c r="K296" s="198"/>
      <c r="L296" s="203"/>
      <c r="M296" s="204"/>
      <c r="N296" s="205"/>
      <c r="O296" s="205"/>
      <c r="P296" s="205"/>
      <c r="Q296" s="205"/>
      <c r="R296" s="205"/>
      <c r="S296" s="205"/>
      <c r="T296" s="206"/>
      <c r="AT296" s="207" t="s">
        <v>229</v>
      </c>
      <c r="AU296" s="207" t="s">
        <v>21</v>
      </c>
      <c r="AV296" s="13" t="s">
        <v>89</v>
      </c>
      <c r="AW296" s="13" t="s">
        <v>42</v>
      </c>
      <c r="AX296" s="13" t="s">
        <v>82</v>
      </c>
      <c r="AY296" s="207" t="s">
        <v>221</v>
      </c>
    </row>
    <row r="297" spans="1:65" s="13" customFormat="1">
      <c r="B297" s="197"/>
      <c r="C297" s="198"/>
      <c r="D297" s="199" t="s">
        <v>229</v>
      </c>
      <c r="E297" s="200" t="s">
        <v>44</v>
      </c>
      <c r="F297" s="201" t="s">
        <v>993</v>
      </c>
      <c r="G297" s="198"/>
      <c r="H297" s="200" t="s">
        <v>44</v>
      </c>
      <c r="I297" s="202"/>
      <c r="J297" s="198"/>
      <c r="K297" s="198"/>
      <c r="L297" s="203"/>
      <c r="M297" s="204"/>
      <c r="N297" s="205"/>
      <c r="O297" s="205"/>
      <c r="P297" s="205"/>
      <c r="Q297" s="205"/>
      <c r="R297" s="205"/>
      <c r="S297" s="205"/>
      <c r="T297" s="206"/>
      <c r="AT297" s="207" t="s">
        <v>229</v>
      </c>
      <c r="AU297" s="207" t="s">
        <v>21</v>
      </c>
      <c r="AV297" s="13" t="s">
        <v>89</v>
      </c>
      <c r="AW297" s="13" t="s">
        <v>42</v>
      </c>
      <c r="AX297" s="13" t="s">
        <v>82</v>
      </c>
      <c r="AY297" s="207" t="s">
        <v>221</v>
      </c>
    </row>
    <row r="298" spans="1:65" s="13" customFormat="1">
      <c r="B298" s="197"/>
      <c r="C298" s="198"/>
      <c r="D298" s="199" t="s">
        <v>229</v>
      </c>
      <c r="E298" s="200" t="s">
        <v>44</v>
      </c>
      <c r="F298" s="201" t="s">
        <v>1062</v>
      </c>
      <c r="G298" s="198"/>
      <c r="H298" s="200" t="s">
        <v>44</v>
      </c>
      <c r="I298" s="202"/>
      <c r="J298" s="198"/>
      <c r="K298" s="198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229</v>
      </c>
      <c r="AU298" s="207" t="s">
        <v>21</v>
      </c>
      <c r="AV298" s="13" t="s">
        <v>89</v>
      </c>
      <c r="AW298" s="13" t="s">
        <v>42</v>
      </c>
      <c r="AX298" s="13" t="s">
        <v>82</v>
      </c>
      <c r="AY298" s="207" t="s">
        <v>221</v>
      </c>
    </row>
    <row r="299" spans="1:65" s="14" customFormat="1">
      <c r="B299" s="208"/>
      <c r="C299" s="209"/>
      <c r="D299" s="199" t="s">
        <v>229</v>
      </c>
      <c r="E299" s="210" t="s">
        <v>44</v>
      </c>
      <c r="F299" s="211" t="s">
        <v>1146</v>
      </c>
      <c r="G299" s="209"/>
      <c r="H299" s="212">
        <v>131.4</v>
      </c>
      <c r="I299" s="213"/>
      <c r="J299" s="209"/>
      <c r="K299" s="209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229</v>
      </c>
      <c r="AU299" s="218" t="s">
        <v>21</v>
      </c>
      <c r="AV299" s="14" t="s">
        <v>21</v>
      </c>
      <c r="AW299" s="14" t="s">
        <v>42</v>
      </c>
      <c r="AX299" s="14" t="s">
        <v>82</v>
      </c>
      <c r="AY299" s="218" t="s">
        <v>221</v>
      </c>
    </row>
    <row r="300" spans="1:65" s="14" customFormat="1">
      <c r="B300" s="208"/>
      <c r="C300" s="209"/>
      <c r="D300" s="199" t="s">
        <v>229</v>
      </c>
      <c r="E300" s="210" t="s">
        <v>44</v>
      </c>
      <c r="F300" s="211" t="s">
        <v>1147</v>
      </c>
      <c r="G300" s="209"/>
      <c r="H300" s="212">
        <v>102</v>
      </c>
      <c r="I300" s="213"/>
      <c r="J300" s="209"/>
      <c r="K300" s="209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229</v>
      </c>
      <c r="AU300" s="218" t="s">
        <v>21</v>
      </c>
      <c r="AV300" s="14" t="s">
        <v>21</v>
      </c>
      <c r="AW300" s="14" t="s">
        <v>42</v>
      </c>
      <c r="AX300" s="14" t="s">
        <v>82</v>
      </c>
      <c r="AY300" s="218" t="s">
        <v>221</v>
      </c>
    </row>
    <row r="301" spans="1:65" s="14" customFormat="1">
      <c r="B301" s="208"/>
      <c r="C301" s="209"/>
      <c r="D301" s="199" t="s">
        <v>229</v>
      </c>
      <c r="E301" s="210" t="s">
        <v>44</v>
      </c>
      <c r="F301" s="211" t="s">
        <v>1148</v>
      </c>
      <c r="G301" s="209"/>
      <c r="H301" s="212">
        <v>133.4</v>
      </c>
      <c r="I301" s="213"/>
      <c r="J301" s="209"/>
      <c r="K301" s="209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229</v>
      </c>
      <c r="AU301" s="218" t="s">
        <v>21</v>
      </c>
      <c r="AV301" s="14" t="s">
        <v>21</v>
      </c>
      <c r="AW301" s="14" t="s">
        <v>42</v>
      </c>
      <c r="AX301" s="14" t="s">
        <v>82</v>
      </c>
      <c r="AY301" s="218" t="s">
        <v>221</v>
      </c>
    </row>
    <row r="302" spans="1:65" s="14" customFormat="1">
      <c r="B302" s="208"/>
      <c r="C302" s="209"/>
      <c r="D302" s="199" t="s">
        <v>229</v>
      </c>
      <c r="E302" s="210" t="s">
        <v>44</v>
      </c>
      <c r="F302" s="211" t="s">
        <v>1149</v>
      </c>
      <c r="G302" s="209"/>
      <c r="H302" s="212">
        <v>146.5</v>
      </c>
      <c r="I302" s="213"/>
      <c r="J302" s="209"/>
      <c r="K302" s="209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229</v>
      </c>
      <c r="AU302" s="218" t="s">
        <v>21</v>
      </c>
      <c r="AV302" s="14" t="s">
        <v>21</v>
      </c>
      <c r="AW302" s="14" t="s">
        <v>42</v>
      </c>
      <c r="AX302" s="14" t="s">
        <v>82</v>
      </c>
      <c r="AY302" s="218" t="s">
        <v>221</v>
      </c>
    </row>
    <row r="303" spans="1:65" s="14" customFormat="1">
      <c r="B303" s="208"/>
      <c r="C303" s="209"/>
      <c r="D303" s="199" t="s">
        <v>229</v>
      </c>
      <c r="E303" s="210" t="s">
        <v>44</v>
      </c>
      <c r="F303" s="211" t="s">
        <v>1150</v>
      </c>
      <c r="G303" s="209"/>
      <c r="H303" s="212">
        <v>144.47999999999999</v>
      </c>
      <c r="I303" s="213"/>
      <c r="J303" s="209"/>
      <c r="K303" s="209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229</v>
      </c>
      <c r="AU303" s="218" t="s">
        <v>21</v>
      </c>
      <c r="AV303" s="14" t="s">
        <v>21</v>
      </c>
      <c r="AW303" s="14" t="s">
        <v>42</v>
      </c>
      <c r="AX303" s="14" t="s">
        <v>82</v>
      </c>
      <c r="AY303" s="218" t="s">
        <v>221</v>
      </c>
    </row>
    <row r="304" spans="1:65" s="14" customFormat="1">
      <c r="B304" s="208"/>
      <c r="C304" s="209"/>
      <c r="D304" s="199" t="s">
        <v>229</v>
      </c>
      <c r="E304" s="210" t="s">
        <v>44</v>
      </c>
      <c r="F304" s="211" t="s">
        <v>1151</v>
      </c>
      <c r="G304" s="209"/>
      <c r="H304" s="212">
        <v>124.74</v>
      </c>
      <c r="I304" s="213"/>
      <c r="J304" s="209"/>
      <c r="K304" s="209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229</v>
      </c>
      <c r="AU304" s="218" t="s">
        <v>21</v>
      </c>
      <c r="AV304" s="14" t="s">
        <v>21</v>
      </c>
      <c r="AW304" s="14" t="s">
        <v>42</v>
      </c>
      <c r="AX304" s="14" t="s">
        <v>82</v>
      </c>
      <c r="AY304" s="218" t="s">
        <v>221</v>
      </c>
    </row>
    <row r="305" spans="1:65" s="15" customFormat="1">
      <c r="B305" s="219"/>
      <c r="C305" s="220"/>
      <c r="D305" s="199" t="s">
        <v>229</v>
      </c>
      <c r="E305" s="221" t="s">
        <v>44</v>
      </c>
      <c r="F305" s="222" t="s">
        <v>232</v>
      </c>
      <c r="G305" s="220"/>
      <c r="H305" s="223">
        <v>782.52</v>
      </c>
      <c r="I305" s="224"/>
      <c r="J305" s="220"/>
      <c r="K305" s="220"/>
      <c r="L305" s="225"/>
      <c r="M305" s="226"/>
      <c r="N305" s="227"/>
      <c r="O305" s="227"/>
      <c r="P305" s="227"/>
      <c r="Q305" s="227"/>
      <c r="R305" s="227"/>
      <c r="S305" s="227"/>
      <c r="T305" s="228"/>
      <c r="AT305" s="229" t="s">
        <v>229</v>
      </c>
      <c r="AU305" s="229" t="s">
        <v>21</v>
      </c>
      <c r="AV305" s="15" t="s">
        <v>227</v>
      </c>
      <c r="AW305" s="15" t="s">
        <v>42</v>
      </c>
      <c r="AX305" s="15" t="s">
        <v>89</v>
      </c>
      <c r="AY305" s="229" t="s">
        <v>221</v>
      </c>
    </row>
    <row r="306" spans="1:65" s="2" customFormat="1" ht="24.2" customHeight="1">
      <c r="A306" s="37"/>
      <c r="B306" s="38"/>
      <c r="C306" s="184" t="s">
        <v>427</v>
      </c>
      <c r="D306" s="184" t="s">
        <v>223</v>
      </c>
      <c r="E306" s="185" t="s">
        <v>1152</v>
      </c>
      <c r="F306" s="186" t="s">
        <v>1153</v>
      </c>
      <c r="G306" s="187" t="s">
        <v>133</v>
      </c>
      <c r="H306" s="188">
        <v>782.52</v>
      </c>
      <c r="I306" s="189"/>
      <c r="J306" s="190">
        <f>ROUND(I306*H306,2)</f>
        <v>0</v>
      </c>
      <c r="K306" s="186" t="s">
        <v>226</v>
      </c>
      <c r="L306" s="42"/>
      <c r="M306" s="191" t="s">
        <v>44</v>
      </c>
      <c r="N306" s="192" t="s">
        <v>53</v>
      </c>
      <c r="O306" s="67"/>
      <c r="P306" s="193">
        <f>O306*H306</f>
        <v>0</v>
      </c>
      <c r="Q306" s="193">
        <v>0</v>
      </c>
      <c r="R306" s="193">
        <f>Q306*H306</f>
        <v>0</v>
      </c>
      <c r="S306" s="193">
        <v>0</v>
      </c>
      <c r="T306" s="194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95" t="s">
        <v>227</v>
      </c>
      <c r="AT306" s="195" t="s">
        <v>223</v>
      </c>
      <c r="AU306" s="195" t="s">
        <v>21</v>
      </c>
      <c r="AY306" s="19" t="s">
        <v>221</v>
      </c>
      <c r="BE306" s="196">
        <f>IF(N306="základní",J306,0)</f>
        <v>0</v>
      </c>
      <c r="BF306" s="196">
        <f>IF(N306="snížená",J306,0)</f>
        <v>0</v>
      </c>
      <c r="BG306" s="196">
        <f>IF(N306="zákl. přenesená",J306,0)</f>
        <v>0</v>
      </c>
      <c r="BH306" s="196">
        <f>IF(N306="sníž. přenesená",J306,0)</f>
        <v>0</v>
      </c>
      <c r="BI306" s="196">
        <f>IF(N306="nulová",J306,0)</f>
        <v>0</v>
      </c>
      <c r="BJ306" s="19" t="s">
        <v>89</v>
      </c>
      <c r="BK306" s="196">
        <f>ROUND(I306*H306,2)</f>
        <v>0</v>
      </c>
      <c r="BL306" s="19" t="s">
        <v>227</v>
      </c>
      <c r="BM306" s="195" t="s">
        <v>1154</v>
      </c>
    </row>
    <row r="307" spans="1:65" s="13" customFormat="1">
      <c r="B307" s="197"/>
      <c r="C307" s="198"/>
      <c r="D307" s="199" t="s">
        <v>229</v>
      </c>
      <c r="E307" s="200" t="s">
        <v>44</v>
      </c>
      <c r="F307" s="201" t="s">
        <v>1155</v>
      </c>
      <c r="G307" s="198"/>
      <c r="H307" s="200" t="s">
        <v>44</v>
      </c>
      <c r="I307" s="202"/>
      <c r="J307" s="198"/>
      <c r="K307" s="198"/>
      <c r="L307" s="203"/>
      <c r="M307" s="204"/>
      <c r="N307" s="205"/>
      <c r="O307" s="205"/>
      <c r="P307" s="205"/>
      <c r="Q307" s="205"/>
      <c r="R307" s="205"/>
      <c r="S307" s="205"/>
      <c r="T307" s="206"/>
      <c r="AT307" s="207" t="s">
        <v>229</v>
      </c>
      <c r="AU307" s="207" t="s">
        <v>21</v>
      </c>
      <c r="AV307" s="13" t="s">
        <v>89</v>
      </c>
      <c r="AW307" s="13" t="s">
        <v>42</v>
      </c>
      <c r="AX307" s="13" t="s">
        <v>82</v>
      </c>
      <c r="AY307" s="207" t="s">
        <v>221</v>
      </c>
    </row>
    <row r="308" spans="1:65" s="14" customFormat="1">
      <c r="B308" s="208"/>
      <c r="C308" s="209"/>
      <c r="D308" s="199" t="s">
        <v>229</v>
      </c>
      <c r="E308" s="210" t="s">
        <v>44</v>
      </c>
      <c r="F308" s="211" t="s">
        <v>1156</v>
      </c>
      <c r="G308" s="209"/>
      <c r="H308" s="212">
        <v>782.52</v>
      </c>
      <c r="I308" s="213"/>
      <c r="J308" s="209"/>
      <c r="K308" s="209"/>
      <c r="L308" s="214"/>
      <c r="M308" s="215"/>
      <c r="N308" s="216"/>
      <c r="O308" s="216"/>
      <c r="P308" s="216"/>
      <c r="Q308" s="216"/>
      <c r="R308" s="216"/>
      <c r="S308" s="216"/>
      <c r="T308" s="217"/>
      <c r="AT308" s="218" t="s">
        <v>229</v>
      </c>
      <c r="AU308" s="218" t="s">
        <v>21</v>
      </c>
      <c r="AV308" s="14" t="s">
        <v>21</v>
      </c>
      <c r="AW308" s="14" t="s">
        <v>42</v>
      </c>
      <c r="AX308" s="14" t="s">
        <v>89</v>
      </c>
      <c r="AY308" s="218" t="s">
        <v>221</v>
      </c>
    </row>
    <row r="309" spans="1:65" s="2" customFormat="1" ht="37.9" customHeight="1">
      <c r="A309" s="37"/>
      <c r="B309" s="38"/>
      <c r="C309" s="184" t="s">
        <v>431</v>
      </c>
      <c r="D309" s="184" t="s">
        <v>223</v>
      </c>
      <c r="E309" s="185" t="s">
        <v>323</v>
      </c>
      <c r="F309" s="186" t="s">
        <v>324</v>
      </c>
      <c r="G309" s="187" t="s">
        <v>306</v>
      </c>
      <c r="H309" s="188">
        <v>125.63800000000001</v>
      </c>
      <c r="I309" s="189"/>
      <c r="J309" s="190">
        <f>ROUND(I309*H309,2)</f>
        <v>0</v>
      </c>
      <c r="K309" s="186" t="s">
        <v>226</v>
      </c>
      <c r="L309" s="42"/>
      <c r="M309" s="191" t="s">
        <v>44</v>
      </c>
      <c r="N309" s="192" t="s">
        <v>53</v>
      </c>
      <c r="O309" s="67"/>
      <c r="P309" s="193">
        <f>O309*H309</f>
        <v>0</v>
      </c>
      <c r="Q309" s="193">
        <v>0</v>
      </c>
      <c r="R309" s="193">
        <f>Q309*H309</f>
        <v>0</v>
      </c>
      <c r="S309" s="193">
        <v>0</v>
      </c>
      <c r="T309" s="194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5" t="s">
        <v>227</v>
      </c>
      <c r="AT309" s="195" t="s">
        <v>223</v>
      </c>
      <c r="AU309" s="195" t="s">
        <v>21</v>
      </c>
      <c r="AY309" s="19" t="s">
        <v>221</v>
      </c>
      <c r="BE309" s="196">
        <f>IF(N309="základní",J309,0)</f>
        <v>0</v>
      </c>
      <c r="BF309" s="196">
        <f>IF(N309="snížená",J309,0)</f>
        <v>0</v>
      </c>
      <c r="BG309" s="196">
        <f>IF(N309="zákl. přenesená",J309,0)</f>
        <v>0</v>
      </c>
      <c r="BH309" s="196">
        <f>IF(N309="sníž. přenesená",J309,0)</f>
        <v>0</v>
      </c>
      <c r="BI309" s="196">
        <f>IF(N309="nulová",J309,0)</f>
        <v>0</v>
      </c>
      <c r="BJ309" s="19" t="s">
        <v>89</v>
      </c>
      <c r="BK309" s="196">
        <f>ROUND(I309*H309,2)</f>
        <v>0</v>
      </c>
      <c r="BL309" s="19" t="s">
        <v>227</v>
      </c>
      <c r="BM309" s="195" t="s">
        <v>1157</v>
      </c>
    </row>
    <row r="310" spans="1:65" s="13" customFormat="1">
      <c r="B310" s="197"/>
      <c r="C310" s="198"/>
      <c r="D310" s="199" t="s">
        <v>229</v>
      </c>
      <c r="E310" s="200" t="s">
        <v>44</v>
      </c>
      <c r="F310" s="201" t="s">
        <v>1158</v>
      </c>
      <c r="G310" s="198"/>
      <c r="H310" s="200" t="s">
        <v>44</v>
      </c>
      <c r="I310" s="202"/>
      <c r="J310" s="198"/>
      <c r="K310" s="198"/>
      <c r="L310" s="203"/>
      <c r="M310" s="204"/>
      <c r="N310" s="205"/>
      <c r="O310" s="205"/>
      <c r="P310" s="205"/>
      <c r="Q310" s="205"/>
      <c r="R310" s="205"/>
      <c r="S310" s="205"/>
      <c r="T310" s="206"/>
      <c r="AT310" s="207" t="s">
        <v>229</v>
      </c>
      <c r="AU310" s="207" t="s">
        <v>21</v>
      </c>
      <c r="AV310" s="13" t="s">
        <v>89</v>
      </c>
      <c r="AW310" s="13" t="s">
        <v>42</v>
      </c>
      <c r="AX310" s="13" t="s">
        <v>82</v>
      </c>
      <c r="AY310" s="207" t="s">
        <v>221</v>
      </c>
    </row>
    <row r="311" spans="1:65" s="13" customFormat="1">
      <c r="B311" s="197"/>
      <c r="C311" s="198"/>
      <c r="D311" s="199" t="s">
        <v>229</v>
      </c>
      <c r="E311" s="200" t="s">
        <v>44</v>
      </c>
      <c r="F311" s="201" t="s">
        <v>1159</v>
      </c>
      <c r="G311" s="198"/>
      <c r="H311" s="200" t="s">
        <v>44</v>
      </c>
      <c r="I311" s="202"/>
      <c r="J311" s="198"/>
      <c r="K311" s="198"/>
      <c r="L311" s="203"/>
      <c r="M311" s="204"/>
      <c r="N311" s="205"/>
      <c r="O311" s="205"/>
      <c r="P311" s="205"/>
      <c r="Q311" s="205"/>
      <c r="R311" s="205"/>
      <c r="S311" s="205"/>
      <c r="T311" s="206"/>
      <c r="AT311" s="207" t="s">
        <v>229</v>
      </c>
      <c r="AU311" s="207" t="s">
        <v>21</v>
      </c>
      <c r="AV311" s="13" t="s">
        <v>89</v>
      </c>
      <c r="AW311" s="13" t="s">
        <v>42</v>
      </c>
      <c r="AX311" s="13" t="s">
        <v>82</v>
      </c>
      <c r="AY311" s="207" t="s">
        <v>221</v>
      </c>
    </row>
    <row r="312" spans="1:65" s="14" customFormat="1">
      <c r="B312" s="208"/>
      <c r="C312" s="209"/>
      <c r="D312" s="199" t="s">
        <v>229</v>
      </c>
      <c r="E312" s="210" t="s">
        <v>44</v>
      </c>
      <c r="F312" s="211" t="s">
        <v>1160</v>
      </c>
      <c r="G312" s="209"/>
      <c r="H312" s="212">
        <v>125.63800000000001</v>
      </c>
      <c r="I312" s="213"/>
      <c r="J312" s="209"/>
      <c r="K312" s="209"/>
      <c r="L312" s="214"/>
      <c r="M312" s="215"/>
      <c r="N312" s="216"/>
      <c r="O312" s="216"/>
      <c r="P312" s="216"/>
      <c r="Q312" s="216"/>
      <c r="R312" s="216"/>
      <c r="S312" s="216"/>
      <c r="T312" s="217"/>
      <c r="AT312" s="218" t="s">
        <v>229</v>
      </c>
      <c r="AU312" s="218" t="s">
        <v>21</v>
      </c>
      <c r="AV312" s="14" t="s">
        <v>21</v>
      </c>
      <c r="AW312" s="14" t="s">
        <v>42</v>
      </c>
      <c r="AX312" s="14" t="s">
        <v>89</v>
      </c>
      <c r="AY312" s="218" t="s">
        <v>221</v>
      </c>
    </row>
    <row r="313" spans="1:65" s="2" customFormat="1" ht="37.9" customHeight="1">
      <c r="A313" s="37"/>
      <c r="B313" s="38"/>
      <c r="C313" s="184" t="s">
        <v>437</v>
      </c>
      <c r="D313" s="184" t="s">
        <v>223</v>
      </c>
      <c r="E313" s="185" t="s">
        <v>331</v>
      </c>
      <c r="F313" s="186" t="s">
        <v>332</v>
      </c>
      <c r="G313" s="187" t="s">
        <v>306</v>
      </c>
      <c r="H313" s="188">
        <v>112.74</v>
      </c>
      <c r="I313" s="189"/>
      <c r="J313" s="190">
        <f>ROUND(I313*H313,2)</f>
        <v>0</v>
      </c>
      <c r="K313" s="186" t="s">
        <v>226</v>
      </c>
      <c r="L313" s="42"/>
      <c r="M313" s="191" t="s">
        <v>44</v>
      </c>
      <c r="N313" s="192" t="s">
        <v>53</v>
      </c>
      <c r="O313" s="67"/>
      <c r="P313" s="193">
        <f>O313*H313</f>
        <v>0</v>
      </c>
      <c r="Q313" s="193">
        <v>0</v>
      </c>
      <c r="R313" s="193">
        <f>Q313*H313</f>
        <v>0</v>
      </c>
      <c r="S313" s="193">
        <v>0</v>
      </c>
      <c r="T313" s="194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95" t="s">
        <v>227</v>
      </c>
      <c r="AT313" s="195" t="s">
        <v>223</v>
      </c>
      <c r="AU313" s="195" t="s">
        <v>21</v>
      </c>
      <c r="AY313" s="19" t="s">
        <v>221</v>
      </c>
      <c r="BE313" s="196">
        <f>IF(N313="základní",J313,0)</f>
        <v>0</v>
      </c>
      <c r="BF313" s="196">
        <f>IF(N313="snížená",J313,0)</f>
        <v>0</v>
      </c>
      <c r="BG313" s="196">
        <f>IF(N313="zákl. přenesená",J313,0)</f>
        <v>0</v>
      </c>
      <c r="BH313" s="196">
        <f>IF(N313="sníž. přenesená",J313,0)</f>
        <v>0</v>
      </c>
      <c r="BI313" s="196">
        <f>IF(N313="nulová",J313,0)</f>
        <v>0</v>
      </c>
      <c r="BJ313" s="19" t="s">
        <v>89</v>
      </c>
      <c r="BK313" s="196">
        <f>ROUND(I313*H313,2)</f>
        <v>0</v>
      </c>
      <c r="BL313" s="19" t="s">
        <v>227</v>
      </c>
      <c r="BM313" s="195" t="s">
        <v>1161</v>
      </c>
    </row>
    <row r="314" spans="1:65" s="13" customFormat="1">
      <c r="B314" s="197"/>
      <c r="C314" s="198"/>
      <c r="D314" s="199" t="s">
        <v>229</v>
      </c>
      <c r="E314" s="200" t="s">
        <v>44</v>
      </c>
      <c r="F314" s="201" t="s">
        <v>1158</v>
      </c>
      <c r="G314" s="198"/>
      <c r="H314" s="200" t="s">
        <v>44</v>
      </c>
      <c r="I314" s="202"/>
      <c r="J314" s="198"/>
      <c r="K314" s="198"/>
      <c r="L314" s="203"/>
      <c r="M314" s="204"/>
      <c r="N314" s="205"/>
      <c r="O314" s="205"/>
      <c r="P314" s="205"/>
      <c r="Q314" s="205"/>
      <c r="R314" s="205"/>
      <c r="S314" s="205"/>
      <c r="T314" s="206"/>
      <c r="AT314" s="207" t="s">
        <v>229</v>
      </c>
      <c r="AU314" s="207" t="s">
        <v>21</v>
      </c>
      <c r="AV314" s="13" t="s">
        <v>89</v>
      </c>
      <c r="AW314" s="13" t="s">
        <v>42</v>
      </c>
      <c r="AX314" s="13" t="s">
        <v>82</v>
      </c>
      <c r="AY314" s="207" t="s">
        <v>221</v>
      </c>
    </row>
    <row r="315" spans="1:65" s="13" customFormat="1">
      <c r="B315" s="197"/>
      <c r="C315" s="198"/>
      <c r="D315" s="199" t="s">
        <v>229</v>
      </c>
      <c r="E315" s="200" t="s">
        <v>44</v>
      </c>
      <c r="F315" s="201" t="s">
        <v>1162</v>
      </c>
      <c r="G315" s="198"/>
      <c r="H315" s="200" t="s">
        <v>44</v>
      </c>
      <c r="I315" s="202"/>
      <c r="J315" s="198"/>
      <c r="K315" s="198"/>
      <c r="L315" s="203"/>
      <c r="M315" s="204"/>
      <c r="N315" s="205"/>
      <c r="O315" s="205"/>
      <c r="P315" s="205"/>
      <c r="Q315" s="205"/>
      <c r="R315" s="205"/>
      <c r="S315" s="205"/>
      <c r="T315" s="206"/>
      <c r="AT315" s="207" t="s">
        <v>229</v>
      </c>
      <c r="AU315" s="207" t="s">
        <v>21</v>
      </c>
      <c r="AV315" s="13" t="s">
        <v>89</v>
      </c>
      <c r="AW315" s="13" t="s">
        <v>42</v>
      </c>
      <c r="AX315" s="13" t="s">
        <v>82</v>
      </c>
      <c r="AY315" s="207" t="s">
        <v>221</v>
      </c>
    </row>
    <row r="316" spans="1:65" s="14" customFormat="1">
      <c r="B316" s="208"/>
      <c r="C316" s="209"/>
      <c r="D316" s="199" t="s">
        <v>229</v>
      </c>
      <c r="E316" s="210" t="s">
        <v>44</v>
      </c>
      <c r="F316" s="211" t="s">
        <v>1163</v>
      </c>
      <c r="G316" s="209"/>
      <c r="H316" s="212">
        <v>112.74</v>
      </c>
      <c r="I316" s="213"/>
      <c r="J316" s="209"/>
      <c r="K316" s="209"/>
      <c r="L316" s="214"/>
      <c r="M316" s="215"/>
      <c r="N316" s="216"/>
      <c r="O316" s="216"/>
      <c r="P316" s="216"/>
      <c r="Q316" s="216"/>
      <c r="R316" s="216"/>
      <c r="S316" s="216"/>
      <c r="T316" s="217"/>
      <c r="AT316" s="218" t="s">
        <v>229</v>
      </c>
      <c r="AU316" s="218" t="s">
        <v>21</v>
      </c>
      <c r="AV316" s="14" t="s">
        <v>21</v>
      </c>
      <c r="AW316" s="14" t="s">
        <v>42</v>
      </c>
      <c r="AX316" s="14" t="s">
        <v>89</v>
      </c>
      <c r="AY316" s="218" t="s">
        <v>221</v>
      </c>
    </row>
    <row r="317" spans="1:65" s="2" customFormat="1" ht="37.9" customHeight="1">
      <c r="A317" s="37"/>
      <c r="B317" s="38"/>
      <c r="C317" s="184" t="s">
        <v>442</v>
      </c>
      <c r="D317" s="184" t="s">
        <v>223</v>
      </c>
      <c r="E317" s="185" t="s">
        <v>349</v>
      </c>
      <c r="F317" s="186" t="s">
        <v>350</v>
      </c>
      <c r="G317" s="187" t="s">
        <v>306</v>
      </c>
      <c r="H317" s="188">
        <v>351.95699999999999</v>
      </c>
      <c r="I317" s="189"/>
      <c r="J317" s="190">
        <f>ROUND(I317*H317,2)</f>
        <v>0</v>
      </c>
      <c r="K317" s="186" t="s">
        <v>226</v>
      </c>
      <c r="L317" s="42"/>
      <c r="M317" s="191" t="s">
        <v>44</v>
      </c>
      <c r="N317" s="192" t="s">
        <v>53</v>
      </c>
      <c r="O317" s="67"/>
      <c r="P317" s="193">
        <f>O317*H317</f>
        <v>0</v>
      </c>
      <c r="Q317" s="193">
        <v>0</v>
      </c>
      <c r="R317" s="193">
        <f>Q317*H317</f>
        <v>0</v>
      </c>
      <c r="S317" s="193">
        <v>0</v>
      </c>
      <c r="T317" s="194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95" t="s">
        <v>227</v>
      </c>
      <c r="AT317" s="195" t="s">
        <v>223</v>
      </c>
      <c r="AU317" s="195" t="s">
        <v>21</v>
      </c>
      <c r="AY317" s="19" t="s">
        <v>221</v>
      </c>
      <c r="BE317" s="196">
        <f>IF(N317="základní",J317,0)</f>
        <v>0</v>
      </c>
      <c r="BF317" s="196">
        <f>IF(N317="snížená",J317,0)</f>
        <v>0</v>
      </c>
      <c r="BG317" s="196">
        <f>IF(N317="zákl. přenesená",J317,0)</f>
        <v>0</v>
      </c>
      <c r="BH317" s="196">
        <f>IF(N317="sníž. přenesená",J317,0)</f>
        <v>0</v>
      </c>
      <c r="BI317" s="196">
        <f>IF(N317="nulová",J317,0)</f>
        <v>0</v>
      </c>
      <c r="BJ317" s="19" t="s">
        <v>89</v>
      </c>
      <c r="BK317" s="196">
        <f>ROUND(I317*H317,2)</f>
        <v>0</v>
      </c>
      <c r="BL317" s="19" t="s">
        <v>227</v>
      </c>
      <c r="BM317" s="195" t="s">
        <v>1164</v>
      </c>
    </row>
    <row r="318" spans="1:65" s="13" customFormat="1">
      <c r="B318" s="197"/>
      <c r="C318" s="198"/>
      <c r="D318" s="199" t="s">
        <v>229</v>
      </c>
      <c r="E318" s="200" t="s">
        <v>44</v>
      </c>
      <c r="F318" s="201" t="s">
        <v>1165</v>
      </c>
      <c r="G318" s="198"/>
      <c r="H318" s="200" t="s">
        <v>44</v>
      </c>
      <c r="I318" s="202"/>
      <c r="J318" s="198"/>
      <c r="K318" s="198"/>
      <c r="L318" s="203"/>
      <c r="M318" s="204"/>
      <c r="N318" s="205"/>
      <c r="O318" s="205"/>
      <c r="P318" s="205"/>
      <c r="Q318" s="205"/>
      <c r="R318" s="205"/>
      <c r="S318" s="205"/>
      <c r="T318" s="206"/>
      <c r="AT318" s="207" t="s">
        <v>229</v>
      </c>
      <c r="AU318" s="207" t="s">
        <v>21</v>
      </c>
      <c r="AV318" s="13" t="s">
        <v>89</v>
      </c>
      <c r="AW318" s="13" t="s">
        <v>42</v>
      </c>
      <c r="AX318" s="13" t="s">
        <v>82</v>
      </c>
      <c r="AY318" s="207" t="s">
        <v>221</v>
      </c>
    </row>
    <row r="319" spans="1:65" s="13" customFormat="1">
      <c r="B319" s="197"/>
      <c r="C319" s="198"/>
      <c r="D319" s="199" t="s">
        <v>229</v>
      </c>
      <c r="E319" s="200" t="s">
        <v>44</v>
      </c>
      <c r="F319" s="201" t="s">
        <v>1166</v>
      </c>
      <c r="G319" s="198"/>
      <c r="H319" s="200" t="s">
        <v>44</v>
      </c>
      <c r="I319" s="202"/>
      <c r="J319" s="198"/>
      <c r="K319" s="198"/>
      <c r="L319" s="203"/>
      <c r="M319" s="204"/>
      <c r="N319" s="205"/>
      <c r="O319" s="205"/>
      <c r="P319" s="205"/>
      <c r="Q319" s="205"/>
      <c r="R319" s="205"/>
      <c r="S319" s="205"/>
      <c r="T319" s="206"/>
      <c r="AT319" s="207" t="s">
        <v>229</v>
      </c>
      <c r="AU319" s="207" t="s">
        <v>21</v>
      </c>
      <c r="AV319" s="13" t="s">
        <v>89</v>
      </c>
      <c r="AW319" s="13" t="s">
        <v>42</v>
      </c>
      <c r="AX319" s="13" t="s">
        <v>82</v>
      </c>
      <c r="AY319" s="207" t="s">
        <v>221</v>
      </c>
    </row>
    <row r="320" spans="1:65" s="14" customFormat="1">
      <c r="B320" s="208"/>
      <c r="C320" s="209"/>
      <c r="D320" s="199" t="s">
        <v>229</v>
      </c>
      <c r="E320" s="210" t="s">
        <v>44</v>
      </c>
      <c r="F320" s="211" t="s">
        <v>1167</v>
      </c>
      <c r="G320" s="209"/>
      <c r="H320" s="212">
        <v>14.333</v>
      </c>
      <c r="I320" s="213"/>
      <c r="J320" s="209"/>
      <c r="K320" s="209"/>
      <c r="L320" s="214"/>
      <c r="M320" s="215"/>
      <c r="N320" s="216"/>
      <c r="O320" s="216"/>
      <c r="P320" s="216"/>
      <c r="Q320" s="216"/>
      <c r="R320" s="216"/>
      <c r="S320" s="216"/>
      <c r="T320" s="217"/>
      <c r="AT320" s="218" t="s">
        <v>229</v>
      </c>
      <c r="AU320" s="218" t="s">
        <v>21</v>
      </c>
      <c r="AV320" s="14" t="s">
        <v>21</v>
      </c>
      <c r="AW320" s="14" t="s">
        <v>42</v>
      </c>
      <c r="AX320" s="14" t="s">
        <v>82</v>
      </c>
      <c r="AY320" s="218" t="s">
        <v>221</v>
      </c>
    </row>
    <row r="321" spans="1:65" s="13" customFormat="1">
      <c r="B321" s="197"/>
      <c r="C321" s="198"/>
      <c r="D321" s="199" t="s">
        <v>229</v>
      </c>
      <c r="E321" s="200" t="s">
        <v>44</v>
      </c>
      <c r="F321" s="201" t="s">
        <v>1168</v>
      </c>
      <c r="G321" s="198"/>
      <c r="H321" s="200" t="s">
        <v>44</v>
      </c>
      <c r="I321" s="202"/>
      <c r="J321" s="198"/>
      <c r="K321" s="198"/>
      <c r="L321" s="203"/>
      <c r="M321" s="204"/>
      <c r="N321" s="205"/>
      <c r="O321" s="205"/>
      <c r="P321" s="205"/>
      <c r="Q321" s="205"/>
      <c r="R321" s="205"/>
      <c r="S321" s="205"/>
      <c r="T321" s="206"/>
      <c r="AT321" s="207" t="s">
        <v>229</v>
      </c>
      <c r="AU321" s="207" t="s">
        <v>21</v>
      </c>
      <c r="AV321" s="13" t="s">
        <v>89</v>
      </c>
      <c r="AW321" s="13" t="s">
        <v>42</v>
      </c>
      <c r="AX321" s="13" t="s">
        <v>82</v>
      </c>
      <c r="AY321" s="207" t="s">
        <v>221</v>
      </c>
    </row>
    <row r="322" spans="1:65" s="14" customFormat="1">
      <c r="B322" s="208"/>
      <c r="C322" s="209"/>
      <c r="D322" s="199" t="s">
        <v>229</v>
      </c>
      <c r="E322" s="210" t="s">
        <v>44</v>
      </c>
      <c r="F322" s="211" t="s">
        <v>1169</v>
      </c>
      <c r="G322" s="209"/>
      <c r="H322" s="212">
        <v>47.777000000000001</v>
      </c>
      <c r="I322" s="213"/>
      <c r="J322" s="209"/>
      <c r="K322" s="209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229</v>
      </c>
      <c r="AU322" s="218" t="s">
        <v>21</v>
      </c>
      <c r="AV322" s="14" t="s">
        <v>21</v>
      </c>
      <c r="AW322" s="14" t="s">
        <v>42</v>
      </c>
      <c r="AX322" s="14" t="s">
        <v>82</v>
      </c>
      <c r="AY322" s="218" t="s">
        <v>221</v>
      </c>
    </row>
    <row r="323" spans="1:65" s="13" customFormat="1">
      <c r="B323" s="197"/>
      <c r="C323" s="198"/>
      <c r="D323" s="199" t="s">
        <v>229</v>
      </c>
      <c r="E323" s="200" t="s">
        <v>44</v>
      </c>
      <c r="F323" s="201" t="s">
        <v>1170</v>
      </c>
      <c r="G323" s="198"/>
      <c r="H323" s="200" t="s">
        <v>44</v>
      </c>
      <c r="I323" s="202"/>
      <c r="J323" s="198"/>
      <c r="K323" s="198"/>
      <c r="L323" s="203"/>
      <c r="M323" s="204"/>
      <c r="N323" s="205"/>
      <c r="O323" s="205"/>
      <c r="P323" s="205"/>
      <c r="Q323" s="205"/>
      <c r="R323" s="205"/>
      <c r="S323" s="205"/>
      <c r="T323" s="206"/>
      <c r="AT323" s="207" t="s">
        <v>229</v>
      </c>
      <c r="AU323" s="207" t="s">
        <v>21</v>
      </c>
      <c r="AV323" s="13" t="s">
        <v>89</v>
      </c>
      <c r="AW323" s="13" t="s">
        <v>42</v>
      </c>
      <c r="AX323" s="13" t="s">
        <v>82</v>
      </c>
      <c r="AY323" s="207" t="s">
        <v>221</v>
      </c>
    </row>
    <row r="324" spans="1:65" s="14" customFormat="1">
      <c r="B324" s="208"/>
      <c r="C324" s="209"/>
      <c r="D324" s="199" t="s">
        <v>229</v>
      </c>
      <c r="E324" s="210" t="s">
        <v>44</v>
      </c>
      <c r="F324" s="211" t="s">
        <v>1171</v>
      </c>
      <c r="G324" s="209"/>
      <c r="H324" s="212">
        <v>79.897000000000006</v>
      </c>
      <c r="I324" s="213"/>
      <c r="J324" s="209"/>
      <c r="K324" s="209"/>
      <c r="L324" s="214"/>
      <c r="M324" s="215"/>
      <c r="N324" s="216"/>
      <c r="O324" s="216"/>
      <c r="P324" s="216"/>
      <c r="Q324" s="216"/>
      <c r="R324" s="216"/>
      <c r="S324" s="216"/>
      <c r="T324" s="217"/>
      <c r="AT324" s="218" t="s">
        <v>229</v>
      </c>
      <c r="AU324" s="218" t="s">
        <v>21</v>
      </c>
      <c r="AV324" s="14" t="s">
        <v>21</v>
      </c>
      <c r="AW324" s="14" t="s">
        <v>42</v>
      </c>
      <c r="AX324" s="14" t="s">
        <v>82</v>
      </c>
      <c r="AY324" s="218" t="s">
        <v>221</v>
      </c>
    </row>
    <row r="325" spans="1:65" s="13" customFormat="1">
      <c r="B325" s="197"/>
      <c r="C325" s="198"/>
      <c r="D325" s="199" t="s">
        <v>229</v>
      </c>
      <c r="E325" s="200" t="s">
        <v>44</v>
      </c>
      <c r="F325" s="201" t="s">
        <v>1172</v>
      </c>
      <c r="G325" s="198"/>
      <c r="H325" s="200" t="s">
        <v>44</v>
      </c>
      <c r="I325" s="202"/>
      <c r="J325" s="198"/>
      <c r="K325" s="198"/>
      <c r="L325" s="203"/>
      <c r="M325" s="204"/>
      <c r="N325" s="205"/>
      <c r="O325" s="205"/>
      <c r="P325" s="205"/>
      <c r="Q325" s="205"/>
      <c r="R325" s="205"/>
      <c r="S325" s="205"/>
      <c r="T325" s="206"/>
      <c r="AT325" s="207" t="s">
        <v>229</v>
      </c>
      <c r="AU325" s="207" t="s">
        <v>21</v>
      </c>
      <c r="AV325" s="13" t="s">
        <v>89</v>
      </c>
      <c r="AW325" s="13" t="s">
        <v>42</v>
      </c>
      <c r="AX325" s="13" t="s">
        <v>82</v>
      </c>
      <c r="AY325" s="207" t="s">
        <v>221</v>
      </c>
    </row>
    <row r="326" spans="1:65" s="14" customFormat="1">
      <c r="B326" s="208"/>
      <c r="C326" s="209"/>
      <c r="D326" s="199" t="s">
        <v>229</v>
      </c>
      <c r="E326" s="210" t="s">
        <v>44</v>
      </c>
      <c r="F326" s="211" t="s">
        <v>1173</v>
      </c>
      <c r="G326" s="209"/>
      <c r="H326" s="212">
        <v>266.32</v>
      </c>
      <c r="I326" s="213"/>
      <c r="J326" s="209"/>
      <c r="K326" s="209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229</v>
      </c>
      <c r="AU326" s="218" t="s">
        <v>21</v>
      </c>
      <c r="AV326" s="14" t="s">
        <v>21</v>
      </c>
      <c r="AW326" s="14" t="s">
        <v>42</v>
      </c>
      <c r="AX326" s="14" t="s">
        <v>82</v>
      </c>
      <c r="AY326" s="218" t="s">
        <v>221</v>
      </c>
    </row>
    <row r="327" spans="1:65" s="13" customFormat="1">
      <c r="B327" s="197"/>
      <c r="C327" s="198"/>
      <c r="D327" s="199" t="s">
        <v>229</v>
      </c>
      <c r="E327" s="200" t="s">
        <v>44</v>
      </c>
      <c r="F327" s="201" t="s">
        <v>1162</v>
      </c>
      <c r="G327" s="198"/>
      <c r="H327" s="200" t="s">
        <v>44</v>
      </c>
      <c r="I327" s="202"/>
      <c r="J327" s="198"/>
      <c r="K327" s="198"/>
      <c r="L327" s="203"/>
      <c r="M327" s="204"/>
      <c r="N327" s="205"/>
      <c r="O327" s="205"/>
      <c r="P327" s="205"/>
      <c r="Q327" s="205"/>
      <c r="R327" s="205"/>
      <c r="S327" s="205"/>
      <c r="T327" s="206"/>
      <c r="AT327" s="207" t="s">
        <v>229</v>
      </c>
      <c r="AU327" s="207" t="s">
        <v>21</v>
      </c>
      <c r="AV327" s="13" t="s">
        <v>89</v>
      </c>
      <c r="AW327" s="13" t="s">
        <v>42</v>
      </c>
      <c r="AX327" s="13" t="s">
        <v>82</v>
      </c>
      <c r="AY327" s="207" t="s">
        <v>221</v>
      </c>
    </row>
    <row r="328" spans="1:65" s="14" customFormat="1">
      <c r="B328" s="208"/>
      <c r="C328" s="209"/>
      <c r="D328" s="199" t="s">
        <v>229</v>
      </c>
      <c r="E328" s="210" t="s">
        <v>44</v>
      </c>
      <c r="F328" s="211" t="s">
        <v>1174</v>
      </c>
      <c r="G328" s="209"/>
      <c r="H328" s="212">
        <v>-56.37</v>
      </c>
      <c r="I328" s="213"/>
      <c r="J328" s="209"/>
      <c r="K328" s="209"/>
      <c r="L328" s="214"/>
      <c r="M328" s="215"/>
      <c r="N328" s="216"/>
      <c r="O328" s="216"/>
      <c r="P328" s="216"/>
      <c r="Q328" s="216"/>
      <c r="R328" s="216"/>
      <c r="S328" s="216"/>
      <c r="T328" s="217"/>
      <c r="AT328" s="218" t="s">
        <v>229</v>
      </c>
      <c r="AU328" s="218" t="s">
        <v>21</v>
      </c>
      <c r="AV328" s="14" t="s">
        <v>21</v>
      </c>
      <c r="AW328" s="14" t="s">
        <v>42</v>
      </c>
      <c r="AX328" s="14" t="s">
        <v>82</v>
      </c>
      <c r="AY328" s="218" t="s">
        <v>221</v>
      </c>
    </row>
    <row r="329" spans="1:65" s="15" customFormat="1">
      <c r="B329" s="219"/>
      <c r="C329" s="220"/>
      <c r="D329" s="199" t="s">
        <v>229</v>
      </c>
      <c r="E329" s="221" t="s">
        <v>44</v>
      </c>
      <c r="F329" s="222" t="s">
        <v>232</v>
      </c>
      <c r="G329" s="220"/>
      <c r="H329" s="223">
        <v>351.95699999999999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229</v>
      </c>
      <c r="AU329" s="229" t="s">
        <v>21</v>
      </c>
      <c r="AV329" s="15" t="s">
        <v>227</v>
      </c>
      <c r="AW329" s="15" t="s">
        <v>42</v>
      </c>
      <c r="AX329" s="15" t="s">
        <v>89</v>
      </c>
      <c r="AY329" s="229" t="s">
        <v>221</v>
      </c>
    </row>
    <row r="330" spans="1:65" s="2" customFormat="1" ht="37.9" customHeight="1">
      <c r="A330" s="37"/>
      <c r="B330" s="38"/>
      <c r="C330" s="184" t="s">
        <v>446</v>
      </c>
      <c r="D330" s="184" t="s">
        <v>223</v>
      </c>
      <c r="E330" s="185" t="s">
        <v>354</v>
      </c>
      <c r="F330" s="186" t="s">
        <v>355</v>
      </c>
      <c r="G330" s="187" t="s">
        <v>306</v>
      </c>
      <c r="H330" s="188">
        <v>3519.57</v>
      </c>
      <c r="I330" s="189"/>
      <c r="J330" s="190">
        <f>ROUND(I330*H330,2)</f>
        <v>0</v>
      </c>
      <c r="K330" s="186" t="s">
        <v>226</v>
      </c>
      <c r="L330" s="42"/>
      <c r="M330" s="191" t="s">
        <v>44</v>
      </c>
      <c r="N330" s="192" t="s">
        <v>53</v>
      </c>
      <c r="O330" s="67"/>
      <c r="P330" s="193">
        <f>O330*H330</f>
        <v>0</v>
      </c>
      <c r="Q330" s="193">
        <v>0</v>
      </c>
      <c r="R330" s="193">
        <f>Q330*H330</f>
        <v>0</v>
      </c>
      <c r="S330" s="193">
        <v>0</v>
      </c>
      <c r="T330" s="194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5" t="s">
        <v>227</v>
      </c>
      <c r="AT330" s="195" t="s">
        <v>223</v>
      </c>
      <c r="AU330" s="195" t="s">
        <v>21</v>
      </c>
      <c r="AY330" s="19" t="s">
        <v>221</v>
      </c>
      <c r="BE330" s="196">
        <f>IF(N330="základní",J330,0)</f>
        <v>0</v>
      </c>
      <c r="BF330" s="196">
        <f>IF(N330="snížená",J330,0)</f>
        <v>0</v>
      </c>
      <c r="BG330" s="196">
        <f>IF(N330="zákl. přenesená",J330,0)</f>
        <v>0</v>
      </c>
      <c r="BH330" s="196">
        <f>IF(N330="sníž. přenesená",J330,0)</f>
        <v>0</v>
      </c>
      <c r="BI330" s="196">
        <f>IF(N330="nulová",J330,0)</f>
        <v>0</v>
      </c>
      <c r="BJ330" s="19" t="s">
        <v>89</v>
      </c>
      <c r="BK330" s="196">
        <f>ROUND(I330*H330,2)</f>
        <v>0</v>
      </c>
      <c r="BL330" s="19" t="s">
        <v>227</v>
      </c>
      <c r="BM330" s="195" t="s">
        <v>1175</v>
      </c>
    </row>
    <row r="331" spans="1:65" s="2" customFormat="1" ht="19.5">
      <c r="A331" s="37"/>
      <c r="B331" s="38"/>
      <c r="C331" s="39"/>
      <c r="D331" s="199" t="s">
        <v>288</v>
      </c>
      <c r="E331" s="39"/>
      <c r="F331" s="241" t="s">
        <v>345</v>
      </c>
      <c r="G331" s="39"/>
      <c r="H331" s="39"/>
      <c r="I331" s="242"/>
      <c r="J331" s="39"/>
      <c r="K331" s="39"/>
      <c r="L331" s="42"/>
      <c r="M331" s="243"/>
      <c r="N331" s="244"/>
      <c r="O331" s="67"/>
      <c r="P331" s="67"/>
      <c r="Q331" s="67"/>
      <c r="R331" s="67"/>
      <c r="S331" s="67"/>
      <c r="T331" s="68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9" t="s">
        <v>288</v>
      </c>
      <c r="AU331" s="19" t="s">
        <v>21</v>
      </c>
    </row>
    <row r="332" spans="1:65" s="13" customFormat="1">
      <c r="B332" s="197"/>
      <c r="C332" s="198"/>
      <c r="D332" s="199" t="s">
        <v>229</v>
      </c>
      <c r="E332" s="200" t="s">
        <v>44</v>
      </c>
      <c r="F332" s="201" t="s">
        <v>357</v>
      </c>
      <c r="G332" s="198"/>
      <c r="H332" s="200" t="s">
        <v>44</v>
      </c>
      <c r="I332" s="202"/>
      <c r="J332" s="198"/>
      <c r="K332" s="198"/>
      <c r="L332" s="203"/>
      <c r="M332" s="204"/>
      <c r="N332" s="205"/>
      <c r="O332" s="205"/>
      <c r="P332" s="205"/>
      <c r="Q332" s="205"/>
      <c r="R332" s="205"/>
      <c r="S332" s="205"/>
      <c r="T332" s="206"/>
      <c r="AT332" s="207" t="s">
        <v>229</v>
      </c>
      <c r="AU332" s="207" t="s">
        <v>21</v>
      </c>
      <c r="AV332" s="13" t="s">
        <v>89</v>
      </c>
      <c r="AW332" s="13" t="s">
        <v>42</v>
      </c>
      <c r="AX332" s="13" t="s">
        <v>82</v>
      </c>
      <c r="AY332" s="207" t="s">
        <v>221</v>
      </c>
    </row>
    <row r="333" spans="1:65" s="14" customFormat="1">
      <c r="B333" s="208"/>
      <c r="C333" s="209"/>
      <c r="D333" s="199" t="s">
        <v>229</v>
      </c>
      <c r="E333" s="210" t="s">
        <v>44</v>
      </c>
      <c r="F333" s="211" t="s">
        <v>1176</v>
      </c>
      <c r="G333" s="209"/>
      <c r="H333" s="212">
        <v>351.95699999999999</v>
      </c>
      <c r="I333" s="213"/>
      <c r="J333" s="209"/>
      <c r="K333" s="209"/>
      <c r="L333" s="214"/>
      <c r="M333" s="215"/>
      <c r="N333" s="216"/>
      <c r="O333" s="216"/>
      <c r="P333" s="216"/>
      <c r="Q333" s="216"/>
      <c r="R333" s="216"/>
      <c r="S333" s="216"/>
      <c r="T333" s="217"/>
      <c r="AT333" s="218" t="s">
        <v>229</v>
      </c>
      <c r="AU333" s="218" t="s">
        <v>21</v>
      </c>
      <c r="AV333" s="14" t="s">
        <v>21</v>
      </c>
      <c r="AW333" s="14" t="s">
        <v>42</v>
      </c>
      <c r="AX333" s="14" t="s">
        <v>89</v>
      </c>
      <c r="AY333" s="218" t="s">
        <v>221</v>
      </c>
    </row>
    <row r="334" spans="1:65" s="14" customFormat="1">
      <c r="B334" s="208"/>
      <c r="C334" s="209"/>
      <c r="D334" s="199" t="s">
        <v>229</v>
      </c>
      <c r="E334" s="209"/>
      <c r="F334" s="211" t="s">
        <v>1177</v>
      </c>
      <c r="G334" s="209"/>
      <c r="H334" s="212">
        <v>3519.57</v>
      </c>
      <c r="I334" s="213"/>
      <c r="J334" s="209"/>
      <c r="K334" s="209"/>
      <c r="L334" s="214"/>
      <c r="M334" s="215"/>
      <c r="N334" s="216"/>
      <c r="O334" s="216"/>
      <c r="P334" s="216"/>
      <c r="Q334" s="216"/>
      <c r="R334" s="216"/>
      <c r="S334" s="216"/>
      <c r="T334" s="217"/>
      <c r="AT334" s="218" t="s">
        <v>229</v>
      </c>
      <c r="AU334" s="218" t="s">
        <v>21</v>
      </c>
      <c r="AV334" s="14" t="s">
        <v>21</v>
      </c>
      <c r="AW334" s="14" t="s">
        <v>4</v>
      </c>
      <c r="AX334" s="14" t="s">
        <v>89</v>
      </c>
      <c r="AY334" s="218" t="s">
        <v>221</v>
      </c>
    </row>
    <row r="335" spans="1:65" s="2" customFormat="1" ht="37.9" customHeight="1">
      <c r="A335" s="37"/>
      <c r="B335" s="38"/>
      <c r="C335" s="184" t="s">
        <v>453</v>
      </c>
      <c r="D335" s="184" t="s">
        <v>223</v>
      </c>
      <c r="E335" s="185" t="s">
        <v>361</v>
      </c>
      <c r="F335" s="186" t="s">
        <v>362</v>
      </c>
      <c r="G335" s="187" t="s">
        <v>306</v>
      </c>
      <c r="H335" s="188">
        <v>157.048</v>
      </c>
      <c r="I335" s="189"/>
      <c r="J335" s="190">
        <f>ROUND(I335*H335,2)</f>
        <v>0</v>
      </c>
      <c r="K335" s="186" t="s">
        <v>226</v>
      </c>
      <c r="L335" s="42"/>
      <c r="M335" s="191" t="s">
        <v>44</v>
      </c>
      <c r="N335" s="192" t="s">
        <v>53</v>
      </c>
      <c r="O335" s="67"/>
      <c r="P335" s="193">
        <f>O335*H335</f>
        <v>0</v>
      </c>
      <c r="Q335" s="193">
        <v>0</v>
      </c>
      <c r="R335" s="193">
        <f>Q335*H335</f>
        <v>0</v>
      </c>
      <c r="S335" s="193">
        <v>0</v>
      </c>
      <c r="T335" s="194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5" t="s">
        <v>227</v>
      </c>
      <c r="AT335" s="195" t="s">
        <v>223</v>
      </c>
      <c r="AU335" s="195" t="s">
        <v>21</v>
      </c>
      <c r="AY335" s="19" t="s">
        <v>221</v>
      </c>
      <c r="BE335" s="196">
        <f>IF(N335="základní",J335,0)</f>
        <v>0</v>
      </c>
      <c r="BF335" s="196">
        <f>IF(N335="snížená",J335,0)</f>
        <v>0</v>
      </c>
      <c r="BG335" s="196">
        <f>IF(N335="zákl. přenesená",J335,0)</f>
        <v>0</v>
      </c>
      <c r="BH335" s="196">
        <f>IF(N335="sníž. přenesená",J335,0)</f>
        <v>0</v>
      </c>
      <c r="BI335" s="196">
        <f>IF(N335="nulová",J335,0)</f>
        <v>0</v>
      </c>
      <c r="BJ335" s="19" t="s">
        <v>89</v>
      </c>
      <c r="BK335" s="196">
        <f>ROUND(I335*H335,2)</f>
        <v>0</v>
      </c>
      <c r="BL335" s="19" t="s">
        <v>227</v>
      </c>
      <c r="BM335" s="195" t="s">
        <v>1178</v>
      </c>
    </row>
    <row r="336" spans="1:65" s="13" customFormat="1">
      <c r="B336" s="197"/>
      <c r="C336" s="198"/>
      <c r="D336" s="199" t="s">
        <v>229</v>
      </c>
      <c r="E336" s="200" t="s">
        <v>44</v>
      </c>
      <c r="F336" s="201" t="s">
        <v>1165</v>
      </c>
      <c r="G336" s="198"/>
      <c r="H336" s="200" t="s">
        <v>44</v>
      </c>
      <c r="I336" s="202"/>
      <c r="J336" s="198"/>
      <c r="K336" s="198"/>
      <c r="L336" s="203"/>
      <c r="M336" s="204"/>
      <c r="N336" s="205"/>
      <c r="O336" s="205"/>
      <c r="P336" s="205"/>
      <c r="Q336" s="205"/>
      <c r="R336" s="205"/>
      <c r="S336" s="205"/>
      <c r="T336" s="206"/>
      <c r="AT336" s="207" t="s">
        <v>229</v>
      </c>
      <c r="AU336" s="207" t="s">
        <v>21</v>
      </c>
      <c r="AV336" s="13" t="s">
        <v>89</v>
      </c>
      <c r="AW336" s="13" t="s">
        <v>42</v>
      </c>
      <c r="AX336" s="13" t="s">
        <v>82</v>
      </c>
      <c r="AY336" s="207" t="s">
        <v>221</v>
      </c>
    </row>
    <row r="337" spans="1:65" s="13" customFormat="1">
      <c r="B337" s="197"/>
      <c r="C337" s="198"/>
      <c r="D337" s="199" t="s">
        <v>229</v>
      </c>
      <c r="E337" s="200" t="s">
        <v>44</v>
      </c>
      <c r="F337" s="201" t="s">
        <v>1179</v>
      </c>
      <c r="G337" s="198"/>
      <c r="H337" s="200" t="s">
        <v>44</v>
      </c>
      <c r="I337" s="202"/>
      <c r="J337" s="198"/>
      <c r="K337" s="198"/>
      <c r="L337" s="203"/>
      <c r="M337" s="204"/>
      <c r="N337" s="205"/>
      <c r="O337" s="205"/>
      <c r="P337" s="205"/>
      <c r="Q337" s="205"/>
      <c r="R337" s="205"/>
      <c r="S337" s="205"/>
      <c r="T337" s="206"/>
      <c r="AT337" s="207" t="s">
        <v>229</v>
      </c>
      <c r="AU337" s="207" t="s">
        <v>21</v>
      </c>
      <c r="AV337" s="13" t="s">
        <v>89</v>
      </c>
      <c r="AW337" s="13" t="s">
        <v>42</v>
      </c>
      <c r="AX337" s="13" t="s">
        <v>82</v>
      </c>
      <c r="AY337" s="207" t="s">
        <v>221</v>
      </c>
    </row>
    <row r="338" spans="1:65" s="14" customFormat="1">
      <c r="B338" s="208"/>
      <c r="C338" s="209"/>
      <c r="D338" s="199" t="s">
        <v>229</v>
      </c>
      <c r="E338" s="210" t="s">
        <v>44</v>
      </c>
      <c r="F338" s="211" t="s">
        <v>1180</v>
      </c>
      <c r="G338" s="209"/>
      <c r="H338" s="212">
        <v>23.888000000000002</v>
      </c>
      <c r="I338" s="213"/>
      <c r="J338" s="209"/>
      <c r="K338" s="209"/>
      <c r="L338" s="214"/>
      <c r="M338" s="215"/>
      <c r="N338" s="216"/>
      <c r="O338" s="216"/>
      <c r="P338" s="216"/>
      <c r="Q338" s="216"/>
      <c r="R338" s="216"/>
      <c r="S338" s="216"/>
      <c r="T338" s="217"/>
      <c r="AT338" s="218" t="s">
        <v>229</v>
      </c>
      <c r="AU338" s="218" t="s">
        <v>21</v>
      </c>
      <c r="AV338" s="14" t="s">
        <v>21</v>
      </c>
      <c r="AW338" s="14" t="s">
        <v>42</v>
      </c>
      <c r="AX338" s="14" t="s">
        <v>82</v>
      </c>
      <c r="AY338" s="218" t="s">
        <v>221</v>
      </c>
    </row>
    <row r="339" spans="1:65" s="13" customFormat="1">
      <c r="B339" s="197"/>
      <c r="C339" s="198"/>
      <c r="D339" s="199" t="s">
        <v>229</v>
      </c>
      <c r="E339" s="200" t="s">
        <v>44</v>
      </c>
      <c r="F339" s="201" t="s">
        <v>1181</v>
      </c>
      <c r="G339" s="198"/>
      <c r="H339" s="200" t="s">
        <v>44</v>
      </c>
      <c r="I339" s="202"/>
      <c r="J339" s="198"/>
      <c r="K339" s="198"/>
      <c r="L339" s="203"/>
      <c r="M339" s="204"/>
      <c r="N339" s="205"/>
      <c r="O339" s="205"/>
      <c r="P339" s="205"/>
      <c r="Q339" s="205"/>
      <c r="R339" s="205"/>
      <c r="S339" s="205"/>
      <c r="T339" s="206"/>
      <c r="AT339" s="207" t="s">
        <v>229</v>
      </c>
      <c r="AU339" s="207" t="s">
        <v>21</v>
      </c>
      <c r="AV339" s="13" t="s">
        <v>89</v>
      </c>
      <c r="AW339" s="13" t="s">
        <v>42</v>
      </c>
      <c r="AX339" s="13" t="s">
        <v>82</v>
      </c>
      <c r="AY339" s="207" t="s">
        <v>221</v>
      </c>
    </row>
    <row r="340" spans="1:65" s="14" customFormat="1">
      <c r="B340" s="208"/>
      <c r="C340" s="209"/>
      <c r="D340" s="199" t="s">
        <v>229</v>
      </c>
      <c r="E340" s="210" t="s">
        <v>44</v>
      </c>
      <c r="F340" s="211" t="s">
        <v>1182</v>
      </c>
      <c r="G340" s="209"/>
      <c r="H340" s="212">
        <v>133.16</v>
      </c>
      <c r="I340" s="213"/>
      <c r="J340" s="209"/>
      <c r="K340" s="209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229</v>
      </c>
      <c r="AU340" s="218" t="s">
        <v>21</v>
      </c>
      <c r="AV340" s="14" t="s">
        <v>21</v>
      </c>
      <c r="AW340" s="14" t="s">
        <v>42</v>
      </c>
      <c r="AX340" s="14" t="s">
        <v>82</v>
      </c>
      <c r="AY340" s="218" t="s">
        <v>221</v>
      </c>
    </row>
    <row r="341" spans="1:65" s="15" customFormat="1">
      <c r="B341" s="219"/>
      <c r="C341" s="220"/>
      <c r="D341" s="199" t="s">
        <v>229</v>
      </c>
      <c r="E341" s="221" t="s">
        <v>44</v>
      </c>
      <c r="F341" s="222" t="s">
        <v>232</v>
      </c>
      <c r="G341" s="220"/>
      <c r="H341" s="223">
        <v>157.048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229</v>
      </c>
      <c r="AU341" s="229" t="s">
        <v>21</v>
      </c>
      <c r="AV341" s="15" t="s">
        <v>227</v>
      </c>
      <c r="AW341" s="15" t="s">
        <v>42</v>
      </c>
      <c r="AX341" s="15" t="s">
        <v>89</v>
      </c>
      <c r="AY341" s="229" t="s">
        <v>221</v>
      </c>
    </row>
    <row r="342" spans="1:65" s="2" customFormat="1" ht="37.9" customHeight="1">
      <c r="A342" s="37"/>
      <c r="B342" s="38"/>
      <c r="C342" s="184" t="s">
        <v>457</v>
      </c>
      <c r="D342" s="184" t="s">
        <v>223</v>
      </c>
      <c r="E342" s="185" t="s">
        <v>367</v>
      </c>
      <c r="F342" s="186" t="s">
        <v>368</v>
      </c>
      <c r="G342" s="187" t="s">
        <v>306</v>
      </c>
      <c r="H342" s="188">
        <v>1570.48</v>
      </c>
      <c r="I342" s="189"/>
      <c r="J342" s="190">
        <f>ROUND(I342*H342,2)</f>
        <v>0</v>
      </c>
      <c r="K342" s="186" t="s">
        <v>226</v>
      </c>
      <c r="L342" s="42"/>
      <c r="M342" s="191" t="s">
        <v>44</v>
      </c>
      <c r="N342" s="192" t="s">
        <v>53</v>
      </c>
      <c r="O342" s="67"/>
      <c r="P342" s="193">
        <f>O342*H342</f>
        <v>0</v>
      </c>
      <c r="Q342" s="193">
        <v>0</v>
      </c>
      <c r="R342" s="193">
        <f>Q342*H342</f>
        <v>0</v>
      </c>
      <c r="S342" s="193">
        <v>0</v>
      </c>
      <c r="T342" s="194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95" t="s">
        <v>227</v>
      </c>
      <c r="AT342" s="195" t="s">
        <v>223</v>
      </c>
      <c r="AU342" s="195" t="s">
        <v>21</v>
      </c>
      <c r="AY342" s="19" t="s">
        <v>221</v>
      </c>
      <c r="BE342" s="196">
        <f>IF(N342="základní",J342,0)</f>
        <v>0</v>
      </c>
      <c r="BF342" s="196">
        <f>IF(N342="snížená",J342,0)</f>
        <v>0</v>
      </c>
      <c r="BG342" s="196">
        <f>IF(N342="zákl. přenesená",J342,0)</f>
        <v>0</v>
      </c>
      <c r="BH342" s="196">
        <f>IF(N342="sníž. přenesená",J342,0)</f>
        <v>0</v>
      </c>
      <c r="BI342" s="196">
        <f>IF(N342="nulová",J342,0)</f>
        <v>0</v>
      </c>
      <c r="BJ342" s="19" t="s">
        <v>89</v>
      </c>
      <c r="BK342" s="196">
        <f>ROUND(I342*H342,2)</f>
        <v>0</v>
      </c>
      <c r="BL342" s="19" t="s">
        <v>227</v>
      </c>
      <c r="BM342" s="195" t="s">
        <v>1183</v>
      </c>
    </row>
    <row r="343" spans="1:65" s="2" customFormat="1" ht="19.5">
      <c r="A343" s="37"/>
      <c r="B343" s="38"/>
      <c r="C343" s="39"/>
      <c r="D343" s="199" t="s">
        <v>288</v>
      </c>
      <c r="E343" s="39"/>
      <c r="F343" s="241" t="s">
        <v>345</v>
      </c>
      <c r="G343" s="39"/>
      <c r="H343" s="39"/>
      <c r="I343" s="242"/>
      <c r="J343" s="39"/>
      <c r="K343" s="39"/>
      <c r="L343" s="42"/>
      <c r="M343" s="243"/>
      <c r="N343" s="244"/>
      <c r="O343" s="67"/>
      <c r="P343" s="67"/>
      <c r="Q343" s="67"/>
      <c r="R343" s="67"/>
      <c r="S343" s="67"/>
      <c r="T343" s="68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9" t="s">
        <v>288</v>
      </c>
      <c r="AU343" s="19" t="s">
        <v>21</v>
      </c>
    </row>
    <row r="344" spans="1:65" s="13" customFormat="1">
      <c r="B344" s="197"/>
      <c r="C344" s="198"/>
      <c r="D344" s="199" t="s">
        <v>229</v>
      </c>
      <c r="E344" s="200" t="s">
        <v>44</v>
      </c>
      <c r="F344" s="201" t="s">
        <v>370</v>
      </c>
      <c r="G344" s="198"/>
      <c r="H344" s="200" t="s">
        <v>44</v>
      </c>
      <c r="I344" s="202"/>
      <c r="J344" s="198"/>
      <c r="K344" s="198"/>
      <c r="L344" s="203"/>
      <c r="M344" s="204"/>
      <c r="N344" s="205"/>
      <c r="O344" s="205"/>
      <c r="P344" s="205"/>
      <c r="Q344" s="205"/>
      <c r="R344" s="205"/>
      <c r="S344" s="205"/>
      <c r="T344" s="206"/>
      <c r="AT344" s="207" t="s">
        <v>229</v>
      </c>
      <c r="AU344" s="207" t="s">
        <v>21</v>
      </c>
      <c r="AV344" s="13" t="s">
        <v>89</v>
      </c>
      <c r="AW344" s="13" t="s">
        <v>42</v>
      </c>
      <c r="AX344" s="13" t="s">
        <v>82</v>
      </c>
      <c r="AY344" s="207" t="s">
        <v>221</v>
      </c>
    </row>
    <row r="345" spans="1:65" s="14" customFormat="1">
      <c r="B345" s="208"/>
      <c r="C345" s="209"/>
      <c r="D345" s="199" t="s">
        <v>229</v>
      </c>
      <c r="E345" s="210" t="s">
        <v>44</v>
      </c>
      <c r="F345" s="211" t="s">
        <v>1184</v>
      </c>
      <c r="G345" s="209"/>
      <c r="H345" s="212">
        <v>157.048</v>
      </c>
      <c r="I345" s="213"/>
      <c r="J345" s="209"/>
      <c r="K345" s="209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229</v>
      </c>
      <c r="AU345" s="218" t="s">
        <v>21</v>
      </c>
      <c r="AV345" s="14" t="s">
        <v>21</v>
      </c>
      <c r="AW345" s="14" t="s">
        <v>42</v>
      </c>
      <c r="AX345" s="14" t="s">
        <v>89</v>
      </c>
      <c r="AY345" s="218" t="s">
        <v>221</v>
      </c>
    </row>
    <row r="346" spans="1:65" s="14" customFormat="1">
      <c r="B346" s="208"/>
      <c r="C346" s="209"/>
      <c r="D346" s="199" t="s">
        <v>229</v>
      </c>
      <c r="E346" s="209"/>
      <c r="F346" s="211" t="s">
        <v>1185</v>
      </c>
      <c r="G346" s="209"/>
      <c r="H346" s="212">
        <v>1570.48</v>
      </c>
      <c r="I346" s="213"/>
      <c r="J346" s="209"/>
      <c r="K346" s="209"/>
      <c r="L346" s="214"/>
      <c r="M346" s="215"/>
      <c r="N346" s="216"/>
      <c r="O346" s="216"/>
      <c r="P346" s="216"/>
      <c r="Q346" s="216"/>
      <c r="R346" s="216"/>
      <c r="S346" s="216"/>
      <c r="T346" s="217"/>
      <c r="AT346" s="218" t="s">
        <v>229</v>
      </c>
      <c r="AU346" s="218" t="s">
        <v>21</v>
      </c>
      <c r="AV346" s="14" t="s">
        <v>21</v>
      </c>
      <c r="AW346" s="14" t="s">
        <v>4</v>
      </c>
      <c r="AX346" s="14" t="s">
        <v>89</v>
      </c>
      <c r="AY346" s="218" t="s">
        <v>221</v>
      </c>
    </row>
    <row r="347" spans="1:65" s="2" customFormat="1" ht="24.2" customHeight="1">
      <c r="A347" s="37"/>
      <c r="B347" s="38"/>
      <c r="C347" s="184" t="s">
        <v>462</v>
      </c>
      <c r="D347" s="184" t="s">
        <v>223</v>
      </c>
      <c r="E347" s="185" t="s">
        <v>1186</v>
      </c>
      <c r="F347" s="186" t="s">
        <v>1187</v>
      </c>
      <c r="G347" s="187" t="s">
        <v>306</v>
      </c>
      <c r="H347" s="188">
        <v>62.819000000000003</v>
      </c>
      <c r="I347" s="189"/>
      <c r="J347" s="190">
        <f>ROUND(I347*H347,2)</f>
        <v>0</v>
      </c>
      <c r="K347" s="186" t="s">
        <v>226</v>
      </c>
      <c r="L347" s="42"/>
      <c r="M347" s="191" t="s">
        <v>44</v>
      </c>
      <c r="N347" s="192" t="s">
        <v>53</v>
      </c>
      <c r="O347" s="67"/>
      <c r="P347" s="193">
        <f>O347*H347</f>
        <v>0</v>
      </c>
      <c r="Q347" s="193">
        <v>0</v>
      </c>
      <c r="R347" s="193">
        <f>Q347*H347</f>
        <v>0</v>
      </c>
      <c r="S347" s="193">
        <v>0</v>
      </c>
      <c r="T347" s="194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5" t="s">
        <v>227</v>
      </c>
      <c r="AT347" s="195" t="s">
        <v>223</v>
      </c>
      <c r="AU347" s="195" t="s">
        <v>21</v>
      </c>
      <c r="AY347" s="19" t="s">
        <v>221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9" t="s">
        <v>89</v>
      </c>
      <c r="BK347" s="196">
        <f>ROUND(I347*H347,2)</f>
        <v>0</v>
      </c>
      <c r="BL347" s="19" t="s">
        <v>227</v>
      </c>
      <c r="BM347" s="195" t="s">
        <v>1188</v>
      </c>
    </row>
    <row r="348" spans="1:65" s="13" customFormat="1">
      <c r="B348" s="197"/>
      <c r="C348" s="198"/>
      <c r="D348" s="199" t="s">
        <v>229</v>
      </c>
      <c r="E348" s="200" t="s">
        <v>44</v>
      </c>
      <c r="F348" s="201" t="s">
        <v>1189</v>
      </c>
      <c r="G348" s="198"/>
      <c r="H348" s="200" t="s">
        <v>44</v>
      </c>
      <c r="I348" s="202"/>
      <c r="J348" s="198"/>
      <c r="K348" s="198"/>
      <c r="L348" s="203"/>
      <c r="M348" s="204"/>
      <c r="N348" s="205"/>
      <c r="O348" s="205"/>
      <c r="P348" s="205"/>
      <c r="Q348" s="205"/>
      <c r="R348" s="205"/>
      <c r="S348" s="205"/>
      <c r="T348" s="206"/>
      <c r="AT348" s="207" t="s">
        <v>229</v>
      </c>
      <c r="AU348" s="207" t="s">
        <v>21</v>
      </c>
      <c r="AV348" s="13" t="s">
        <v>89</v>
      </c>
      <c r="AW348" s="13" t="s">
        <v>42</v>
      </c>
      <c r="AX348" s="13" t="s">
        <v>82</v>
      </c>
      <c r="AY348" s="207" t="s">
        <v>221</v>
      </c>
    </row>
    <row r="349" spans="1:65" s="13" customFormat="1">
      <c r="B349" s="197"/>
      <c r="C349" s="198"/>
      <c r="D349" s="199" t="s">
        <v>229</v>
      </c>
      <c r="E349" s="200" t="s">
        <v>44</v>
      </c>
      <c r="F349" s="201" t="s">
        <v>1166</v>
      </c>
      <c r="G349" s="198"/>
      <c r="H349" s="200" t="s">
        <v>44</v>
      </c>
      <c r="I349" s="202"/>
      <c r="J349" s="198"/>
      <c r="K349" s="198"/>
      <c r="L349" s="203"/>
      <c r="M349" s="204"/>
      <c r="N349" s="205"/>
      <c r="O349" s="205"/>
      <c r="P349" s="205"/>
      <c r="Q349" s="205"/>
      <c r="R349" s="205"/>
      <c r="S349" s="205"/>
      <c r="T349" s="206"/>
      <c r="AT349" s="207" t="s">
        <v>229</v>
      </c>
      <c r="AU349" s="207" t="s">
        <v>21</v>
      </c>
      <c r="AV349" s="13" t="s">
        <v>89</v>
      </c>
      <c r="AW349" s="13" t="s">
        <v>42</v>
      </c>
      <c r="AX349" s="13" t="s">
        <v>82</v>
      </c>
      <c r="AY349" s="207" t="s">
        <v>221</v>
      </c>
    </row>
    <row r="350" spans="1:65" s="14" customFormat="1">
      <c r="B350" s="208"/>
      <c r="C350" s="209"/>
      <c r="D350" s="199" t="s">
        <v>229</v>
      </c>
      <c r="E350" s="210" t="s">
        <v>44</v>
      </c>
      <c r="F350" s="211" t="s">
        <v>1190</v>
      </c>
      <c r="G350" s="209"/>
      <c r="H350" s="212">
        <v>9.5549999999999997</v>
      </c>
      <c r="I350" s="213"/>
      <c r="J350" s="209"/>
      <c r="K350" s="209"/>
      <c r="L350" s="214"/>
      <c r="M350" s="215"/>
      <c r="N350" s="216"/>
      <c r="O350" s="216"/>
      <c r="P350" s="216"/>
      <c r="Q350" s="216"/>
      <c r="R350" s="216"/>
      <c r="S350" s="216"/>
      <c r="T350" s="217"/>
      <c r="AT350" s="218" t="s">
        <v>229</v>
      </c>
      <c r="AU350" s="218" t="s">
        <v>21</v>
      </c>
      <c r="AV350" s="14" t="s">
        <v>21</v>
      </c>
      <c r="AW350" s="14" t="s">
        <v>42</v>
      </c>
      <c r="AX350" s="14" t="s">
        <v>82</v>
      </c>
      <c r="AY350" s="218" t="s">
        <v>221</v>
      </c>
    </row>
    <row r="351" spans="1:65" s="13" customFormat="1">
      <c r="B351" s="197"/>
      <c r="C351" s="198"/>
      <c r="D351" s="199" t="s">
        <v>229</v>
      </c>
      <c r="E351" s="200" t="s">
        <v>44</v>
      </c>
      <c r="F351" s="201" t="s">
        <v>1191</v>
      </c>
      <c r="G351" s="198"/>
      <c r="H351" s="200" t="s">
        <v>44</v>
      </c>
      <c r="I351" s="202"/>
      <c r="J351" s="198"/>
      <c r="K351" s="198"/>
      <c r="L351" s="203"/>
      <c r="M351" s="204"/>
      <c r="N351" s="205"/>
      <c r="O351" s="205"/>
      <c r="P351" s="205"/>
      <c r="Q351" s="205"/>
      <c r="R351" s="205"/>
      <c r="S351" s="205"/>
      <c r="T351" s="206"/>
      <c r="AT351" s="207" t="s">
        <v>229</v>
      </c>
      <c r="AU351" s="207" t="s">
        <v>21</v>
      </c>
      <c r="AV351" s="13" t="s">
        <v>89</v>
      </c>
      <c r="AW351" s="13" t="s">
        <v>42</v>
      </c>
      <c r="AX351" s="13" t="s">
        <v>82</v>
      </c>
      <c r="AY351" s="207" t="s">
        <v>221</v>
      </c>
    </row>
    <row r="352" spans="1:65" s="14" customFormat="1">
      <c r="B352" s="208"/>
      <c r="C352" s="209"/>
      <c r="D352" s="199" t="s">
        <v>229</v>
      </c>
      <c r="E352" s="210" t="s">
        <v>44</v>
      </c>
      <c r="F352" s="211" t="s">
        <v>1192</v>
      </c>
      <c r="G352" s="209"/>
      <c r="H352" s="212">
        <v>53.264000000000003</v>
      </c>
      <c r="I352" s="213"/>
      <c r="J352" s="209"/>
      <c r="K352" s="209"/>
      <c r="L352" s="214"/>
      <c r="M352" s="215"/>
      <c r="N352" s="216"/>
      <c r="O352" s="216"/>
      <c r="P352" s="216"/>
      <c r="Q352" s="216"/>
      <c r="R352" s="216"/>
      <c r="S352" s="216"/>
      <c r="T352" s="217"/>
      <c r="AT352" s="218" t="s">
        <v>229</v>
      </c>
      <c r="AU352" s="218" t="s">
        <v>21</v>
      </c>
      <c r="AV352" s="14" t="s">
        <v>21</v>
      </c>
      <c r="AW352" s="14" t="s">
        <v>42</v>
      </c>
      <c r="AX352" s="14" t="s">
        <v>82</v>
      </c>
      <c r="AY352" s="218" t="s">
        <v>221</v>
      </c>
    </row>
    <row r="353" spans="1:65" s="15" customFormat="1">
      <c r="B353" s="219"/>
      <c r="C353" s="220"/>
      <c r="D353" s="199" t="s">
        <v>229</v>
      </c>
      <c r="E353" s="221" t="s">
        <v>44</v>
      </c>
      <c r="F353" s="222" t="s">
        <v>232</v>
      </c>
      <c r="G353" s="220"/>
      <c r="H353" s="223">
        <v>62.819000000000003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229</v>
      </c>
      <c r="AU353" s="229" t="s">
        <v>21</v>
      </c>
      <c r="AV353" s="15" t="s">
        <v>227</v>
      </c>
      <c r="AW353" s="15" t="s">
        <v>42</v>
      </c>
      <c r="AX353" s="15" t="s">
        <v>89</v>
      </c>
      <c r="AY353" s="229" t="s">
        <v>221</v>
      </c>
    </row>
    <row r="354" spans="1:65" s="2" customFormat="1" ht="24.2" customHeight="1">
      <c r="A354" s="37"/>
      <c r="B354" s="38"/>
      <c r="C354" s="184" t="s">
        <v>466</v>
      </c>
      <c r="D354" s="184" t="s">
        <v>223</v>
      </c>
      <c r="E354" s="185" t="s">
        <v>1193</v>
      </c>
      <c r="F354" s="186" t="s">
        <v>1194</v>
      </c>
      <c r="G354" s="187" t="s">
        <v>306</v>
      </c>
      <c r="H354" s="188">
        <v>56.37</v>
      </c>
      <c r="I354" s="189"/>
      <c r="J354" s="190">
        <f>ROUND(I354*H354,2)</f>
        <v>0</v>
      </c>
      <c r="K354" s="186" t="s">
        <v>226</v>
      </c>
      <c r="L354" s="42"/>
      <c r="M354" s="191" t="s">
        <v>44</v>
      </c>
      <c r="N354" s="192" t="s">
        <v>53</v>
      </c>
      <c r="O354" s="67"/>
      <c r="P354" s="193">
        <f>O354*H354</f>
        <v>0</v>
      </c>
      <c r="Q354" s="193">
        <v>0</v>
      </c>
      <c r="R354" s="193">
        <f>Q354*H354</f>
        <v>0</v>
      </c>
      <c r="S354" s="193">
        <v>0</v>
      </c>
      <c r="T354" s="194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95" t="s">
        <v>227</v>
      </c>
      <c r="AT354" s="195" t="s">
        <v>223</v>
      </c>
      <c r="AU354" s="195" t="s">
        <v>21</v>
      </c>
      <c r="AY354" s="19" t="s">
        <v>221</v>
      </c>
      <c r="BE354" s="196">
        <f>IF(N354="základní",J354,0)</f>
        <v>0</v>
      </c>
      <c r="BF354" s="196">
        <f>IF(N354="snížená",J354,0)</f>
        <v>0</v>
      </c>
      <c r="BG354" s="196">
        <f>IF(N354="zákl. přenesená",J354,0)</f>
        <v>0</v>
      </c>
      <c r="BH354" s="196">
        <f>IF(N354="sníž. přenesená",J354,0)</f>
        <v>0</v>
      </c>
      <c r="BI354" s="196">
        <f>IF(N354="nulová",J354,0)</f>
        <v>0</v>
      </c>
      <c r="BJ354" s="19" t="s">
        <v>89</v>
      </c>
      <c r="BK354" s="196">
        <f>ROUND(I354*H354,2)</f>
        <v>0</v>
      </c>
      <c r="BL354" s="19" t="s">
        <v>227</v>
      </c>
      <c r="BM354" s="195" t="s">
        <v>1195</v>
      </c>
    </row>
    <row r="355" spans="1:65" s="13" customFormat="1">
      <c r="B355" s="197"/>
      <c r="C355" s="198"/>
      <c r="D355" s="199" t="s">
        <v>229</v>
      </c>
      <c r="E355" s="200" t="s">
        <v>44</v>
      </c>
      <c r="F355" s="201" t="s">
        <v>1189</v>
      </c>
      <c r="G355" s="198"/>
      <c r="H355" s="200" t="s">
        <v>44</v>
      </c>
      <c r="I355" s="202"/>
      <c r="J355" s="198"/>
      <c r="K355" s="198"/>
      <c r="L355" s="203"/>
      <c r="M355" s="204"/>
      <c r="N355" s="205"/>
      <c r="O355" s="205"/>
      <c r="P355" s="205"/>
      <c r="Q355" s="205"/>
      <c r="R355" s="205"/>
      <c r="S355" s="205"/>
      <c r="T355" s="206"/>
      <c r="AT355" s="207" t="s">
        <v>229</v>
      </c>
      <c r="AU355" s="207" t="s">
        <v>21</v>
      </c>
      <c r="AV355" s="13" t="s">
        <v>89</v>
      </c>
      <c r="AW355" s="13" t="s">
        <v>42</v>
      </c>
      <c r="AX355" s="13" t="s">
        <v>82</v>
      </c>
      <c r="AY355" s="207" t="s">
        <v>221</v>
      </c>
    </row>
    <row r="356" spans="1:65" s="13" customFormat="1">
      <c r="B356" s="197"/>
      <c r="C356" s="198"/>
      <c r="D356" s="199" t="s">
        <v>229</v>
      </c>
      <c r="E356" s="200" t="s">
        <v>44</v>
      </c>
      <c r="F356" s="201" t="s">
        <v>1196</v>
      </c>
      <c r="G356" s="198"/>
      <c r="H356" s="200" t="s">
        <v>44</v>
      </c>
      <c r="I356" s="202"/>
      <c r="J356" s="198"/>
      <c r="K356" s="198"/>
      <c r="L356" s="203"/>
      <c r="M356" s="204"/>
      <c r="N356" s="205"/>
      <c r="O356" s="205"/>
      <c r="P356" s="205"/>
      <c r="Q356" s="205"/>
      <c r="R356" s="205"/>
      <c r="S356" s="205"/>
      <c r="T356" s="206"/>
      <c r="AT356" s="207" t="s">
        <v>229</v>
      </c>
      <c r="AU356" s="207" t="s">
        <v>21</v>
      </c>
      <c r="AV356" s="13" t="s">
        <v>89</v>
      </c>
      <c r="AW356" s="13" t="s">
        <v>42</v>
      </c>
      <c r="AX356" s="13" t="s">
        <v>82</v>
      </c>
      <c r="AY356" s="207" t="s">
        <v>221</v>
      </c>
    </row>
    <row r="357" spans="1:65" s="14" customFormat="1">
      <c r="B357" s="208"/>
      <c r="C357" s="209"/>
      <c r="D357" s="199" t="s">
        <v>229</v>
      </c>
      <c r="E357" s="210" t="s">
        <v>44</v>
      </c>
      <c r="F357" s="211" t="s">
        <v>1197</v>
      </c>
      <c r="G357" s="209"/>
      <c r="H357" s="212">
        <v>119.18899999999999</v>
      </c>
      <c r="I357" s="213"/>
      <c r="J357" s="209"/>
      <c r="K357" s="209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229</v>
      </c>
      <c r="AU357" s="218" t="s">
        <v>21</v>
      </c>
      <c r="AV357" s="14" t="s">
        <v>21</v>
      </c>
      <c r="AW357" s="14" t="s">
        <v>42</v>
      </c>
      <c r="AX357" s="14" t="s">
        <v>82</v>
      </c>
      <c r="AY357" s="218" t="s">
        <v>221</v>
      </c>
    </row>
    <row r="358" spans="1:65" s="13" customFormat="1">
      <c r="B358" s="197"/>
      <c r="C358" s="198"/>
      <c r="D358" s="199" t="s">
        <v>229</v>
      </c>
      <c r="E358" s="200" t="s">
        <v>44</v>
      </c>
      <c r="F358" s="201" t="s">
        <v>1159</v>
      </c>
      <c r="G358" s="198"/>
      <c r="H358" s="200" t="s">
        <v>44</v>
      </c>
      <c r="I358" s="202"/>
      <c r="J358" s="198"/>
      <c r="K358" s="198"/>
      <c r="L358" s="203"/>
      <c r="M358" s="204"/>
      <c r="N358" s="205"/>
      <c r="O358" s="205"/>
      <c r="P358" s="205"/>
      <c r="Q358" s="205"/>
      <c r="R358" s="205"/>
      <c r="S358" s="205"/>
      <c r="T358" s="206"/>
      <c r="AT358" s="207" t="s">
        <v>229</v>
      </c>
      <c r="AU358" s="207" t="s">
        <v>21</v>
      </c>
      <c r="AV358" s="13" t="s">
        <v>89</v>
      </c>
      <c r="AW358" s="13" t="s">
        <v>42</v>
      </c>
      <c r="AX358" s="13" t="s">
        <v>82</v>
      </c>
      <c r="AY358" s="207" t="s">
        <v>221</v>
      </c>
    </row>
    <row r="359" spans="1:65" s="14" customFormat="1">
      <c r="B359" s="208"/>
      <c r="C359" s="209"/>
      <c r="D359" s="199" t="s">
        <v>229</v>
      </c>
      <c r="E359" s="210" t="s">
        <v>44</v>
      </c>
      <c r="F359" s="211" t="s">
        <v>1198</v>
      </c>
      <c r="G359" s="209"/>
      <c r="H359" s="212">
        <v>-62.819000000000003</v>
      </c>
      <c r="I359" s="213"/>
      <c r="J359" s="209"/>
      <c r="K359" s="209"/>
      <c r="L359" s="214"/>
      <c r="M359" s="215"/>
      <c r="N359" s="216"/>
      <c r="O359" s="216"/>
      <c r="P359" s="216"/>
      <c r="Q359" s="216"/>
      <c r="R359" s="216"/>
      <c r="S359" s="216"/>
      <c r="T359" s="217"/>
      <c r="AT359" s="218" t="s">
        <v>229</v>
      </c>
      <c r="AU359" s="218" t="s">
        <v>21</v>
      </c>
      <c r="AV359" s="14" t="s">
        <v>21</v>
      </c>
      <c r="AW359" s="14" t="s">
        <v>42</v>
      </c>
      <c r="AX359" s="14" t="s">
        <v>82</v>
      </c>
      <c r="AY359" s="218" t="s">
        <v>221</v>
      </c>
    </row>
    <row r="360" spans="1:65" s="15" customFormat="1">
      <c r="B360" s="219"/>
      <c r="C360" s="220"/>
      <c r="D360" s="199" t="s">
        <v>229</v>
      </c>
      <c r="E360" s="221" t="s">
        <v>44</v>
      </c>
      <c r="F360" s="222" t="s">
        <v>232</v>
      </c>
      <c r="G360" s="220"/>
      <c r="H360" s="223">
        <v>56.36999999999999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AT360" s="229" t="s">
        <v>229</v>
      </c>
      <c r="AU360" s="229" t="s">
        <v>21</v>
      </c>
      <c r="AV360" s="15" t="s">
        <v>227</v>
      </c>
      <c r="AW360" s="15" t="s">
        <v>42</v>
      </c>
      <c r="AX360" s="15" t="s">
        <v>89</v>
      </c>
      <c r="AY360" s="229" t="s">
        <v>221</v>
      </c>
    </row>
    <row r="361" spans="1:65" s="2" customFormat="1" ht="24.2" customHeight="1">
      <c r="A361" s="37"/>
      <c r="B361" s="38"/>
      <c r="C361" s="184" t="s">
        <v>29</v>
      </c>
      <c r="D361" s="184" t="s">
        <v>223</v>
      </c>
      <c r="E361" s="185" t="s">
        <v>1199</v>
      </c>
      <c r="F361" s="186" t="s">
        <v>1200</v>
      </c>
      <c r="G361" s="187" t="s">
        <v>306</v>
      </c>
      <c r="H361" s="188">
        <v>154.375</v>
      </c>
      <c r="I361" s="189"/>
      <c r="J361" s="190">
        <f>ROUND(I361*H361,2)</f>
        <v>0</v>
      </c>
      <c r="K361" s="186" t="s">
        <v>226</v>
      </c>
      <c r="L361" s="42"/>
      <c r="M361" s="191" t="s">
        <v>44</v>
      </c>
      <c r="N361" s="192" t="s">
        <v>53</v>
      </c>
      <c r="O361" s="67"/>
      <c r="P361" s="193">
        <f>O361*H361</f>
        <v>0</v>
      </c>
      <c r="Q361" s="193">
        <v>0</v>
      </c>
      <c r="R361" s="193">
        <f>Q361*H361</f>
        <v>0</v>
      </c>
      <c r="S361" s="193">
        <v>0</v>
      </c>
      <c r="T361" s="194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5" t="s">
        <v>227</v>
      </c>
      <c r="AT361" s="195" t="s">
        <v>223</v>
      </c>
      <c r="AU361" s="195" t="s">
        <v>21</v>
      </c>
      <c r="AY361" s="19" t="s">
        <v>221</v>
      </c>
      <c r="BE361" s="196">
        <f>IF(N361="základní",J361,0)</f>
        <v>0</v>
      </c>
      <c r="BF361" s="196">
        <f>IF(N361="snížená",J361,0)</f>
        <v>0</v>
      </c>
      <c r="BG361" s="196">
        <f>IF(N361="zákl. přenesená",J361,0)</f>
        <v>0</v>
      </c>
      <c r="BH361" s="196">
        <f>IF(N361="sníž. přenesená",J361,0)</f>
        <v>0</v>
      </c>
      <c r="BI361" s="196">
        <f>IF(N361="nulová",J361,0)</f>
        <v>0</v>
      </c>
      <c r="BJ361" s="19" t="s">
        <v>89</v>
      </c>
      <c r="BK361" s="196">
        <f>ROUND(I361*H361,2)</f>
        <v>0</v>
      </c>
      <c r="BL361" s="19" t="s">
        <v>227</v>
      </c>
      <c r="BM361" s="195" t="s">
        <v>1201</v>
      </c>
    </row>
    <row r="362" spans="1:65" s="13" customFormat="1">
      <c r="B362" s="197"/>
      <c r="C362" s="198"/>
      <c r="D362" s="199" t="s">
        <v>229</v>
      </c>
      <c r="E362" s="200" t="s">
        <v>44</v>
      </c>
      <c r="F362" s="201" t="s">
        <v>993</v>
      </c>
      <c r="G362" s="198"/>
      <c r="H362" s="200" t="s">
        <v>44</v>
      </c>
      <c r="I362" s="202"/>
      <c r="J362" s="198"/>
      <c r="K362" s="198"/>
      <c r="L362" s="203"/>
      <c r="M362" s="204"/>
      <c r="N362" s="205"/>
      <c r="O362" s="205"/>
      <c r="P362" s="205"/>
      <c r="Q362" s="205"/>
      <c r="R362" s="205"/>
      <c r="S362" s="205"/>
      <c r="T362" s="206"/>
      <c r="AT362" s="207" t="s">
        <v>229</v>
      </c>
      <c r="AU362" s="207" t="s">
        <v>21</v>
      </c>
      <c r="AV362" s="13" t="s">
        <v>89</v>
      </c>
      <c r="AW362" s="13" t="s">
        <v>42</v>
      </c>
      <c r="AX362" s="13" t="s">
        <v>82</v>
      </c>
      <c r="AY362" s="207" t="s">
        <v>221</v>
      </c>
    </row>
    <row r="363" spans="1:65" s="13" customFormat="1">
      <c r="B363" s="197"/>
      <c r="C363" s="198"/>
      <c r="D363" s="199" t="s">
        <v>229</v>
      </c>
      <c r="E363" s="200" t="s">
        <v>44</v>
      </c>
      <c r="F363" s="201" t="s">
        <v>1062</v>
      </c>
      <c r="G363" s="198"/>
      <c r="H363" s="200" t="s">
        <v>44</v>
      </c>
      <c r="I363" s="202"/>
      <c r="J363" s="198"/>
      <c r="K363" s="198"/>
      <c r="L363" s="203"/>
      <c r="M363" s="204"/>
      <c r="N363" s="205"/>
      <c r="O363" s="205"/>
      <c r="P363" s="205"/>
      <c r="Q363" s="205"/>
      <c r="R363" s="205"/>
      <c r="S363" s="205"/>
      <c r="T363" s="206"/>
      <c r="AT363" s="207" t="s">
        <v>229</v>
      </c>
      <c r="AU363" s="207" t="s">
        <v>21</v>
      </c>
      <c r="AV363" s="13" t="s">
        <v>89</v>
      </c>
      <c r="AW363" s="13" t="s">
        <v>42</v>
      </c>
      <c r="AX363" s="13" t="s">
        <v>82</v>
      </c>
      <c r="AY363" s="207" t="s">
        <v>221</v>
      </c>
    </row>
    <row r="364" spans="1:65" s="13" customFormat="1">
      <c r="B364" s="197"/>
      <c r="C364" s="198"/>
      <c r="D364" s="199" t="s">
        <v>229</v>
      </c>
      <c r="E364" s="200" t="s">
        <v>44</v>
      </c>
      <c r="F364" s="201" t="s">
        <v>1202</v>
      </c>
      <c r="G364" s="198"/>
      <c r="H364" s="200" t="s">
        <v>44</v>
      </c>
      <c r="I364" s="202"/>
      <c r="J364" s="198"/>
      <c r="K364" s="198"/>
      <c r="L364" s="203"/>
      <c r="M364" s="204"/>
      <c r="N364" s="205"/>
      <c r="O364" s="205"/>
      <c r="P364" s="205"/>
      <c r="Q364" s="205"/>
      <c r="R364" s="205"/>
      <c r="S364" s="205"/>
      <c r="T364" s="206"/>
      <c r="AT364" s="207" t="s">
        <v>229</v>
      </c>
      <c r="AU364" s="207" t="s">
        <v>21</v>
      </c>
      <c r="AV364" s="13" t="s">
        <v>89</v>
      </c>
      <c r="AW364" s="13" t="s">
        <v>42</v>
      </c>
      <c r="AX364" s="13" t="s">
        <v>82</v>
      </c>
      <c r="AY364" s="207" t="s">
        <v>221</v>
      </c>
    </row>
    <row r="365" spans="1:65" s="14" customFormat="1">
      <c r="B365" s="208"/>
      <c r="C365" s="209"/>
      <c r="D365" s="199" t="s">
        <v>229</v>
      </c>
      <c r="E365" s="210" t="s">
        <v>44</v>
      </c>
      <c r="F365" s="211" t="s">
        <v>1203</v>
      </c>
      <c r="G365" s="209"/>
      <c r="H365" s="212">
        <v>7.4749999999999996</v>
      </c>
      <c r="I365" s="213"/>
      <c r="J365" s="209"/>
      <c r="K365" s="209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229</v>
      </c>
      <c r="AU365" s="218" t="s">
        <v>21</v>
      </c>
      <c r="AV365" s="14" t="s">
        <v>21</v>
      </c>
      <c r="AW365" s="14" t="s">
        <v>42</v>
      </c>
      <c r="AX365" s="14" t="s">
        <v>82</v>
      </c>
      <c r="AY365" s="218" t="s">
        <v>221</v>
      </c>
    </row>
    <row r="366" spans="1:65" s="14" customFormat="1">
      <c r="B366" s="208"/>
      <c r="C366" s="209"/>
      <c r="D366" s="199" t="s">
        <v>229</v>
      </c>
      <c r="E366" s="210" t="s">
        <v>44</v>
      </c>
      <c r="F366" s="211" t="s">
        <v>1204</v>
      </c>
      <c r="G366" s="209"/>
      <c r="H366" s="212">
        <v>146.9</v>
      </c>
      <c r="I366" s="213"/>
      <c r="J366" s="209"/>
      <c r="K366" s="209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229</v>
      </c>
      <c r="AU366" s="218" t="s">
        <v>21</v>
      </c>
      <c r="AV366" s="14" t="s">
        <v>21</v>
      </c>
      <c r="AW366" s="14" t="s">
        <v>42</v>
      </c>
      <c r="AX366" s="14" t="s">
        <v>82</v>
      </c>
      <c r="AY366" s="218" t="s">
        <v>221</v>
      </c>
    </row>
    <row r="367" spans="1:65" s="15" customFormat="1">
      <c r="B367" s="219"/>
      <c r="C367" s="220"/>
      <c r="D367" s="199" t="s">
        <v>229</v>
      </c>
      <c r="E367" s="221" t="s">
        <v>44</v>
      </c>
      <c r="F367" s="222" t="s">
        <v>232</v>
      </c>
      <c r="G367" s="220"/>
      <c r="H367" s="223">
        <v>154.375</v>
      </c>
      <c r="I367" s="224"/>
      <c r="J367" s="220"/>
      <c r="K367" s="220"/>
      <c r="L367" s="225"/>
      <c r="M367" s="226"/>
      <c r="N367" s="227"/>
      <c r="O367" s="227"/>
      <c r="P367" s="227"/>
      <c r="Q367" s="227"/>
      <c r="R367" s="227"/>
      <c r="S367" s="227"/>
      <c r="T367" s="228"/>
      <c r="AT367" s="229" t="s">
        <v>229</v>
      </c>
      <c r="AU367" s="229" t="s">
        <v>21</v>
      </c>
      <c r="AV367" s="15" t="s">
        <v>227</v>
      </c>
      <c r="AW367" s="15" t="s">
        <v>42</v>
      </c>
      <c r="AX367" s="15" t="s">
        <v>89</v>
      </c>
      <c r="AY367" s="229" t="s">
        <v>221</v>
      </c>
    </row>
    <row r="368" spans="1:65" s="2" customFormat="1" ht="14.45" customHeight="1">
      <c r="A368" s="37"/>
      <c r="B368" s="38"/>
      <c r="C368" s="245" t="s">
        <v>479</v>
      </c>
      <c r="D368" s="245" t="s">
        <v>447</v>
      </c>
      <c r="E368" s="246" t="s">
        <v>1205</v>
      </c>
      <c r="F368" s="247" t="s">
        <v>1206</v>
      </c>
      <c r="G368" s="248" t="s">
        <v>407</v>
      </c>
      <c r="H368" s="249">
        <v>308.75</v>
      </c>
      <c r="I368" s="250"/>
      <c r="J368" s="251">
        <f>ROUND(I368*H368,2)</f>
        <v>0</v>
      </c>
      <c r="K368" s="247" t="s">
        <v>226</v>
      </c>
      <c r="L368" s="252"/>
      <c r="M368" s="253" t="s">
        <v>44</v>
      </c>
      <c r="N368" s="254" t="s">
        <v>53</v>
      </c>
      <c r="O368" s="67"/>
      <c r="P368" s="193">
        <f>O368*H368</f>
        <v>0</v>
      </c>
      <c r="Q368" s="193">
        <v>0</v>
      </c>
      <c r="R368" s="193">
        <f>Q368*H368</f>
        <v>0</v>
      </c>
      <c r="S368" s="193">
        <v>0</v>
      </c>
      <c r="T368" s="194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95" t="s">
        <v>267</v>
      </c>
      <c r="AT368" s="195" t="s">
        <v>447</v>
      </c>
      <c r="AU368" s="195" t="s">
        <v>21</v>
      </c>
      <c r="AY368" s="19" t="s">
        <v>221</v>
      </c>
      <c r="BE368" s="196">
        <f>IF(N368="základní",J368,0)</f>
        <v>0</v>
      </c>
      <c r="BF368" s="196">
        <f>IF(N368="snížená",J368,0)</f>
        <v>0</v>
      </c>
      <c r="BG368" s="196">
        <f>IF(N368="zákl. přenesená",J368,0)</f>
        <v>0</v>
      </c>
      <c r="BH368" s="196">
        <f>IF(N368="sníž. přenesená",J368,0)</f>
        <v>0</v>
      </c>
      <c r="BI368" s="196">
        <f>IF(N368="nulová",J368,0)</f>
        <v>0</v>
      </c>
      <c r="BJ368" s="19" t="s">
        <v>89</v>
      </c>
      <c r="BK368" s="196">
        <f>ROUND(I368*H368,2)</f>
        <v>0</v>
      </c>
      <c r="BL368" s="19" t="s">
        <v>227</v>
      </c>
      <c r="BM368" s="195" t="s">
        <v>1207</v>
      </c>
    </row>
    <row r="369" spans="1:65" s="14" customFormat="1">
      <c r="B369" s="208"/>
      <c r="C369" s="209"/>
      <c r="D369" s="199" t="s">
        <v>229</v>
      </c>
      <c r="E369" s="209"/>
      <c r="F369" s="211" t="s">
        <v>1208</v>
      </c>
      <c r="G369" s="209"/>
      <c r="H369" s="212">
        <v>308.75</v>
      </c>
      <c r="I369" s="213"/>
      <c r="J369" s="209"/>
      <c r="K369" s="209"/>
      <c r="L369" s="214"/>
      <c r="M369" s="215"/>
      <c r="N369" s="216"/>
      <c r="O369" s="216"/>
      <c r="P369" s="216"/>
      <c r="Q369" s="216"/>
      <c r="R369" s="216"/>
      <c r="S369" s="216"/>
      <c r="T369" s="217"/>
      <c r="AT369" s="218" t="s">
        <v>229</v>
      </c>
      <c r="AU369" s="218" t="s">
        <v>21</v>
      </c>
      <c r="AV369" s="14" t="s">
        <v>21</v>
      </c>
      <c r="AW369" s="14" t="s">
        <v>4</v>
      </c>
      <c r="AX369" s="14" t="s">
        <v>89</v>
      </c>
      <c r="AY369" s="218" t="s">
        <v>221</v>
      </c>
    </row>
    <row r="370" spans="1:65" s="2" customFormat="1" ht="24.2" customHeight="1">
      <c r="A370" s="37"/>
      <c r="B370" s="38"/>
      <c r="C370" s="184" t="s">
        <v>126</v>
      </c>
      <c r="D370" s="184" t="s">
        <v>223</v>
      </c>
      <c r="E370" s="185" t="s">
        <v>405</v>
      </c>
      <c r="F370" s="186" t="s">
        <v>406</v>
      </c>
      <c r="G370" s="187" t="s">
        <v>407</v>
      </c>
      <c r="H370" s="188">
        <v>941.65899999999999</v>
      </c>
      <c r="I370" s="189"/>
      <c r="J370" s="190">
        <f>ROUND(I370*H370,2)</f>
        <v>0</v>
      </c>
      <c r="K370" s="186" t="s">
        <v>226</v>
      </c>
      <c r="L370" s="42"/>
      <c r="M370" s="191" t="s">
        <v>44</v>
      </c>
      <c r="N370" s="192" t="s">
        <v>53</v>
      </c>
      <c r="O370" s="67"/>
      <c r="P370" s="193">
        <f>O370*H370</f>
        <v>0</v>
      </c>
      <c r="Q370" s="193">
        <v>0</v>
      </c>
      <c r="R370" s="193">
        <f>Q370*H370</f>
        <v>0</v>
      </c>
      <c r="S370" s="193">
        <v>0</v>
      </c>
      <c r="T370" s="194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95" t="s">
        <v>227</v>
      </c>
      <c r="AT370" s="195" t="s">
        <v>223</v>
      </c>
      <c r="AU370" s="195" t="s">
        <v>21</v>
      </c>
      <c r="AY370" s="19" t="s">
        <v>221</v>
      </c>
      <c r="BE370" s="196">
        <f>IF(N370="základní",J370,0)</f>
        <v>0</v>
      </c>
      <c r="BF370" s="196">
        <f>IF(N370="snížená",J370,0)</f>
        <v>0</v>
      </c>
      <c r="BG370" s="196">
        <f>IF(N370="zákl. přenesená",J370,0)</f>
        <v>0</v>
      </c>
      <c r="BH370" s="196">
        <f>IF(N370="sníž. přenesená",J370,0)</f>
        <v>0</v>
      </c>
      <c r="BI370" s="196">
        <f>IF(N370="nulová",J370,0)</f>
        <v>0</v>
      </c>
      <c r="BJ370" s="19" t="s">
        <v>89</v>
      </c>
      <c r="BK370" s="196">
        <f>ROUND(I370*H370,2)</f>
        <v>0</v>
      </c>
      <c r="BL370" s="19" t="s">
        <v>227</v>
      </c>
      <c r="BM370" s="195" t="s">
        <v>1209</v>
      </c>
    </row>
    <row r="371" spans="1:65" s="2" customFormat="1" ht="19.5">
      <c r="A371" s="37"/>
      <c r="B371" s="38"/>
      <c r="C371" s="39"/>
      <c r="D371" s="199" t="s">
        <v>288</v>
      </c>
      <c r="E371" s="39"/>
      <c r="F371" s="241" t="s">
        <v>1210</v>
      </c>
      <c r="G371" s="39"/>
      <c r="H371" s="39"/>
      <c r="I371" s="242"/>
      <c r="J371" s="39"/>
      <c r="K371" s="39"/>
      <c r="L371" s="42"/>
      <c r="M371" s="243"/>
      <c r="N371" s="244"/>
      <c r="O371" s="67"/>
      <c r="P371" s="67"/>
      <c r="Q371" s="67"/>
      <c r="R371" s="67"/>
      <c r="S371" s="67"/>
      <c r="T371" s="68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9" t="s">
        <v>288</v>
      </c>
      <c r="AU371" s="19" t="s">
        <v>21</v>
      </c>
    </row>
    <row r="372" spans="1:65" s="13" customFormat="1">
      <c r="B372" s="197"/>
      <c r="C372" s="198"/>
      <c r="D372" s="199" t="s">
        <v>229</v>
      </c>
      <c r="E372" s="200" t="s">
        <v>44</v>
      </c>
      <c r="F372" s="201" t="s">
        <v>357</v>
      </c>
      <c r="G372" s="198"/>
      <c r="H372" s="200" t="s">
        <v>44</v>
      </c>
      <c r="I372" s="202"/>
      <c r="J372" s="198"/>
      <c r="K372" s="198"/>
      <c r="L372" s="203"/>
      <c r="M372" s="204"/>
      <c r="N372" s="205"/>
      <c r="O372" s="205"/>
      <c r="P372" s="205"/>
      <c r="Q372" s="205"/>
      <c r="R372" s="205"/>
      <c r="S372" s="205"/>
      <c r="T372" s="206"/>
      <c r="AT372" s="207" t="s">
        <v>229</v>
      </c>
      <c r="AU372" s="207" t="s">
        <v>21</v>
      </c>
      <c r="AV372" s="13" t="s">
        <v>89</v>
      </c>
      <c r="AW372" s="13" t="s">
        <v>42</v>
      </c>
      <c r="AX372" s="13" t="s">
        <v>82</v>
      </c>
      <c r="AY372" s="207" t="s">
        <v>221</v>
      </c>
    </row>
    <row r="373" spans="1:65" s="14" customFormat="1">
      <c r="B373" s="208"/>
      <c r="C373" s="209"/>
      <c r="D373" s="199" t="s">
        <v>229</v>
      </c>
      <c r="E373" s="210" t="s">
        <v>44</v>
      </c>
      <c r="F373" s="211" t="s">
        <v>1176</v>
      </c>
      <c r="G373" s="209"/>
      <c r="H373" s="212">
        <v>351.95699999999999</v>
      </c>
      <c r="I373" s="213"/>
      <c r="J373" s="209"/>
      <c r="K373" s="209"/>
      <c r="L373" s="214"/>
      <c r="M373" s="215"/>
      <c r="N373" s="216"/>
      <c r="O373" s="216"/>
      <c r="P373" s="216"/>
      <c r="Q373" s="216"/>
      <c r="R373" s="216"/>
      <c r="S373" s="216"/>
      <c r="T373" s="217"/>
      <c r="AT373" s="218" t="s">
        <v>229</v>
      </c>
      <c r="AU373" s="218" t="s">
        <v>21</v>
      </c>
      <c r="AV373" s="14" t="s">
        <v>21</v>
      </c>
      <c r="AW373" s="14" t="s">
        <v>42</v>
      </c>
      <c r="AX373" s="14" t="s">
        <v>82</v>
      </c>
      <c r="AY373" s="218" t="s">
        <v>221</v>
      </c>
    </row>
    <row r="374" spans="1:65" s="13" customFormat="1">
      <c r="B374" s="197"/>
      <c r="C374" s="198"/>
      <c r="D374" s="199" t="s">
        <v>229</v>
      </c>
      <c r="E374" s="200" t="s">
        <v>44</v>
      </c>
      <c r="F374" s="201" t="s">
        <v>370</v>
      </c>
      <c r="G374" s="198"/>
      <c r="H374" s="200" t="s">
        <v>44</v>
      </c>
      <c r="I374" s="202"/>
      <c r="J374" s="198"/>
      <c r="K374" s="198"/>
      <c r="L374" s="203"/>
      <c r="M374" s="204"/>
      <c r="N374" s="205"/>
      <c r="O374" s="205"/>
      <c r="P374" s="205"/>
      <c r="Q374" s="205"/>
      <c r="R374" s="205"/>
      <c r="S374" s="205"/>
      <c r="T374" s="206"/>
      <c r="AT374" s="207" t="s">
        <v>229</v>
      </c>
      <c r="AU374" s="207" t="s">
        <v>21</v>
      </c>
      <c r="AV374" s="13" t="s">
        <v>89</v>
      </c>
      <c r="AW374" s="13" t="s">
        <v>42</v>
      </c>
      <c r="AX374" s="13" t="s">
        <v>82</v>
      </c>
      <c r="AY374" s="207" t="s">
        <v>221</v>
      </c>
    </row>
    <row r="375" spans="1:65" s="14" customFormat="1">
      <c r="B375" s="208"/>
      <c r="C375" s="209"/>
      <c r="D375" s="199" t="s">
        <v>229</v>
      </c>
      <c r="E375" s="210" t="s">
        <v>44</v>
      </c>
      <c r="F375" s="211" t="s">
        <v>1184</v>
      </c>
      <c r="G375" s="209"/>
      <c r="H375" s="212">
        <v>157.048</v>
      </c>
      <c r="I375" s="213"/>
      <c r="J375" s="209"/>
      <c r="K375" s="209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229</v>
      </c>
      <c r="AU375" s="218" t="s">
        <v>21</v>
      </c>
      <c r="AV375" s="14" t="s">
        <v>21</v>
      </c>
      <c r="AW375" s="14" t="s">
        <v>42</v>
      </c>
      <c r="AX375" s="14" t="s">
        <v>82</v>
      </c>
      <c r="AY375" s="218" t="s">
        <v>221</v>
      </c>
    </row>
    <row r="376" spans="1:65" s="16" customFormat="1">
      <c r="B376" s="230"/>
      <c r="C376" s="231"/>
      <c r="D376" s="199" t="s">
        <v>229</v>
      </c>
      <c r="E376" s="232" t="s">
        <v>44</v>
      </c>
      <c r="F376" s="233" t="s">
        <v>1211</v>
      </c>
      <c r="G376" s="231"/>
      <c r="H376" s="234">
        <v>509.005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AT376" s="240" t="s">
        <v>229</v>
      </c>
      <c r="AU376" s="240" t="s">
        <v>21</v>
      </c>
      <c r="AV376" s="16" t="s">
        <v>123</v>
      </c>
      <c r="AW376" s="16" t="s">
        <v>42</v>
      </c>
      <c r="AX376" s="16" t="s">
        <v>82</v>
      </c>
      <c r="AY376" s="240" t="s">
        <v>221</v>
      </c>
    </row>
    <row r="377" spans="1:65" s="15" customFormat="1">
      <c r="B377" s="219"/>
      <c r="C377" s="220"/>
      <c r="D377" s="199" t="s">
        <v>229</v>
      </c>
      <c r="E377" s="221" t="s">
        <v>44</v>
      </c>
      <c r="F377" s="222" t="s">
        <v>232</v>
      </c>
      <c r="G377" s="220"/>
      <c r="H377" s="223">
        <v>509.005</v>
      </c>
      <c r="I377" s="224"/>
      <c r="J377" s="220"/>
      <c r="K377" s="220"/>
      <c r="L377" s="225"/>
      <c r="M377" s="226"/>
      <c r="N377" s="227"/>
      <c r="O377" s="227"/>
      <c r="P377" s="227"/>
      <c r="Q377" s="227"/>
      <c r="R377" s="227"/>
      <c r="S377" s="227"/>
      <c r="T377" s="228"/>
      <c r="AT377" s="229" t="s">
        <v>229</v>
      </c>
      <c r="AU377" s="229" t="s">
        <v>21</v>
      </c>
      <c r="AV377" s="15" t="s">
        <v>227</v>
      </c>
      <c r="AW377" s="15" t="s">
        <v>42</v>
      </c>
      <c r="AX377" s="15" t="s">
        <v>89</v>
      </c>
      <c r="AY377" s="229" t="s">
        <v>221</v>
      </c>
    </row>
    <row r="378" spans="1:65" s="14" customFormat="1">
      <c r="B378" s="208"/>
      <c r="C378" s="209"/>
      <c r="D378" s="199" t="s">
        <v>229</v>
      </c>
      <c r="E378" s="209"/>
      <c r="F378" s="211" t="s">
        <v>1212</v>
      </c>
      <c r="G378" s="209"/>
      <c r="H378" s="212">
        <v>941.65899999999999</v>
      </c>
      <c r="I378" s="213"/>
      <c r="J378" s="209"/>
      <c r="K378" s="209"/>
      <c r="L378" s="214"/>
      <c r="M378" s="215"/>
      <c r="N378" s="216"/>
      <c r="O378" s="216"/>
      <c r="P378" s="216"/>
      <c r="Q378" s="216"/>
      <c r="R378" s="216"/>
      <c r="S378" s="216"/>
      <c r="T378" s="217"/>
      <c r="AT378" s="218" t="s">
        <v>229</v>
      </c>
      <c r="AU378" s="218" t="s">
        <v>21</v>
      </c>
      <c r="AV378" s="14" t="s">
        <v>21</v>
      </c>
      <c r="AW378" s="14" t="s">
        <v>4</v>
      </c>
      <c r="AX378" s="14" t="s">
        <v>89</v>
      </c>
      <c r="AY378" s="218" t="s">
        <v>221</v>
      </c>
    </row>
    <row r="379" spans="1:65" s="2" customFormat="1" ht="24.2" customHeight="1">
      <c r="A379" s="37"/>
      <c r="B379" s="38"/>
      <c r="C379" s="184" t="s">
        <v>487</v>
      </c>
      <c r="D379" s="184" t="s">
        <v>223</v>
      </c>
      <c r="E379" s="185" t="s">
        <v>413</v>
      </c>
      <c r="F379" s="186" t="s">
        <v>414</v>
      </c>
      <c r="G379" s="187" t="s">
        <v>306</v>
      </c>
      <c r="H379" s="188">
        <v>628.19399999999996</v>
      </c>
      <c r="I379" s="189"/>
      <c r="J379" s="190">
        <f>ROUND(I379*H379,2)</f>
        <v>0</v>
      </c>
      <c r="K379" s="186" t="s">
        <v>226</v>
      </c>
      <c r="L379" s="42"/>
      <c r="M379" s="191" t="s">
        <v>44</v>
      </c>
      <c r="N379" s="192" t="s">
        <v>53</v>
      </c>
      <c r="O379" s="67"/>
      <c r="P379" s="193">
        <f>O379*H379</f>
        <v>0</v>
      </c>
      <c r="Q379" s="193">
        <v>0</v>
      </c>
      <c r="R379" s="193">
        <f>Q379*H379</f>
        <v>0</v>
      </c>
      <c r="S379" s="193">
        <v>0</v>
      </c>
      <c r="T379" s="194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5" t="s">
        <v>227</v>
      </c>
      <c r="AT379" s="195" t="s">
        <v>223</v>
      </c>
      <c r="AU379" s="195" t="s">
        <v>21</v>
      </c>
      <c r="AY379" s="19" t="s">
        <v>221</v>
      </c>
      <c r="BE379" s="196">
        <f>IF(N379="základní",J379,0)</f>
        <v>0</v>
      </c>
      <c r="BF379" s="196">
        <f>IF(N379="snížená",J379,0)</f>
        <v>0</v>
      </c>
      <c r="BG379" s="196">
        <f>IF(N379="zákl. přenesená",J379,0)</f>
        <v>0</v>
      </c>
      <c r="BH379" s="196">
        <f>IF(N379="sníž. přenesená",J379,0)</f>
        <v>0</v>
      </c>
      <c r="BI379" s="196">
        <f>IF(N379="nulová",J379,0)</f>
        <v>0</v>
      </c>
      <c r="BJ379" s="19" t="s">
        <v>89</v>
      </c>
      <c r="BK379" s="196">
        <f>ROUND(I379*H379,2)</f>
        <v>0</v>
      </c>
      <c r="BL379" s="19" t="s">
        <v>227</v>
      </c>
      <c r="BM379" s="195" t="s">
        <v>1213</v>
      </c>
    </row>
    <row r="380" spans="1:65" s="13" customFormat="1">
      <c r="B380" s="197"/>
      <c r="C380" s="198"/>
      <c r="D380" s="199" t="s">
        <v>229</v>
      </c>
      <c r="E380" s="200" t="s">
        <v>44</v>
      </c>
      <c r="F380" s="201" t="s">
        <v>1196</v>
      </c>
      <c r="G380" s="198"/>
      <c r="H380" s="200" t="s">
        <v>44</v>
      </c>
      <c r="I380" s="202"/>
      <c r="J380" s="198"/>
      <c r="K380" s="198"/>
      <c r="L380" s="203"/>
      <c r="M380" s="204"/>
      <c r="N380" s="205"/>
      <c r="O380" s="205"/>
      <c r="P380" s="205"/>
      <c r="Q380" s="205"/>
      <c r="R380" s="205"/>
      <c r="S380" s="205"/>
      <c r="T380" s="206"/>
      <c r="AT380" s="207" t="s">
        <v>229</v>
      </c>
      <c r="AU380" s="207" t="s">
        <v>21</v>
      </c>
      <c r="AV380" s="13" t="s">
        <v>89</v>
      </c>
      <c r="AW380" s="13" t="s">
        <v>42</v>
      </c>
      <c r="AX380" s="13" t="s">
        <v>82</v>
      </c>
      <c r="AY380" s="207" t="s">
        <v>221</v>
      </c>
    </row>
    <row r="381" spans="1:65" s="14" customFormat="1">
      <c r="B381" s="208"/>
      <c r="C381" s="209"/>
      <c r="D381" s="199" t="s">
        <v>229</v>
      </c>
      <c r="E381" s="210" t="s">
        <v>44</v>
      </c>
      <c r="F381" s="211" t="s">
        <v>1197</v>
      </c>
      <c r="G381" s="209"/>
      <c r="H381" s="212">
        <v>119.18899999999999</v>
      </c>
      <c r="I381" s="213"/>
      <c r="J381" s="209"/>
      <c r="K381" s="209"/>
      <c r="L381" s="214"/>
      <c r="M381" s="215"/>
      <c r="N381" s="216"/>
      <c r="O381" s="216"/>
      <c r="P381" s="216"/>
      <c r="Q381" s="216"/>
      <c r="R381" s="216"/>
      <c r="S381" s="216"/>
      <c r="T381" s="217"/>
      <c r="AT381" s="218" t="s">
        <v>229</v>
      </c>
      <c r="AU381" s="218" t="s">
        <v>21</v>
      </c>
      <c r="AV381" s="14" t="s">
        <v>21</v>
      </c>
      <c r="AW381" s="14" t="s">
        <v>42</v>
      </c>
      <c r="AX381" s="14" t="s">
        <v>82</v>
      </c>
      <c r="AY381" s="218" t="s">
        <v>221</v>
      </c>
    </row>
    <row r="382" spans="1:65" s="16" customFormat="1">
      <c r="B382" s="230"/>
      <c r="C382" s="231"/>
      <c r="D382" s="199" t="s">
        <v>229</v>
      </c>
      <c r="E382" s="232" t="s">
        <v>44</v>
      </c>
      <c r="F382" s="233" t="s">
        <v>1214</v>
      </c>
      <c r="G382" s="231"/>
      <c r="H382" s="234">
        <v>119.18899999999999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AT382" s="240" t="s">
        <v>229</v>
      </c>
      <c r="AU382" s="240" t="s">
        <v>21</v>
      </c>
      <c r="AV382" s="16" t="s">
        <v>123</v>
      </c>
      <c r="AW382" s="16" t="s">
        <v>42</v>
      </c>
      <c r="AX382" s="16" t="s">
        <v>82</v>
      </c>
      <c r="AY382" s="240" t="s">
        <v>221</v>
      </c>
    </row>
    <row r="383" spans="1:65" s="13" customFormat="1">
      <c r="B383" s="197"/>
      <c r="C383" s="198"/>
      <c r="D383" s="199" t="s">
        <v>229</v>
      </c>
      <c r="E383" s="200" t="s">
        <v>44</v>
      </c>
      <c r="F383" s="201" t="s">
        <v>357</v>
      </c>
      <c r="G383" s="198"/>
      <c r="H383" s="200" t="s">
        <v>44</v>
      </c>
      <c r="I383" s="202"/>
      <c r="J383" s="198"/>
      <c r="K383" s="198"/>
      <c r="L383" s="203"/>
      <c r="M383" s="204"/>
      <c r="N383" s="205"/>
      <c r="O383" s="205"/>
      <c r="P383" s="205"/>
      <c r="Q383" s="205"/>
      <c r="R383" s="205"/>
      <c r="S383" s="205"/>
      <c r="T383" s="206"/>
      <c r="AT383" s="207" t="s">
        <v>229</v>
      </c>
      <c r="AU383" s="207" t="s">
        <v>21</v>
      </c>
      <c r="AV383" s="13" t="s">
        <v>89</v>
      </c>
      <c r="AW383" s="13" t="s">
        <v>42</v>
      </c>
      <c r="AX383" s="13" t="s">
        <v>82</v>
      </c>
      <c r="AY383" s="207" t="s">
        <v>221</v>
      </c>
    </row>
    <row r="384" spans="1:65" s="14" customFormat="1">
      <c r="B384" s="208"/>
      <c r="C384" s="209"/>
      <c r="D384" s="199" t="s">
        <v>229</v>
      </c>
      <c r="E384" s="210" t="s">
        <v>44</v>
      </c>
      <c r="F384" s="211" t="s">
        <v>1176</v>
      </c>
      <c r="G384" s="209"/>
      <c r="H384" s="212">
        <v>351.95699999999999</v>
      </c>
      <c r="I384" s="213"/>
      <c r="J384" s="209"/>
      <c r="K384" s="209"/>
      <c r="L384" s="214"/>
      <c r="M384" s="215"/>
      <c r="N384" s="216"/>
      <c r="O384" s="216"/>
      <c r="P384" s="216"/>
      <c r="Q384" s="216"/>
      <c r="R384" s="216"/>
      <c r="S384" s="216"/>
      <c r="T384" s="217"/>
      <c r="AT384" s="218" t="s">
        <v>229</v>
      </c>
      <c r="AU384" s="218" t="s">
        <v>21</v>
      </c>
      <c r="AV384" s="14" t="s">
        <v>21</v>
      </c>
      <c r="AW384" s="14" t="s">
        <v>42</v>
      </c>
      <c r="AX384" s="14" t="s">
        <v>82</v>
      </c>
      <c r="AY384" s="218" t="s">
        <v>221</v>
      </c>
    </row>
    <row r="385" spans="1:65" s="13" customFormat="1">
      <c r="B385" s="197"/>
      <c r="C385" s="198"/>
      <c r="D385" s="199" t="s">
        <v>229</v>
      </c>
      <c r="E385" s="200" t="s">
        <v>44</v>
      </c>
      <c r="F385" s="201" t="s">
        <v>370</v>
      </c>
      <c r="G385" s="198"/>
      <c r="H385" s="200" t="s">
        <v>44</v>
      </c>
      <c r="I385" s="202"/>
      <c r="J385" s="198"/>
      <c r="K385" s="198"/>
      <c r="L385" s="203"/>
      <c r="M385" s="204"/>
      <c r="N385" s="205"/>
      <c r="O385" s="205"/>
      <c r="P385" s="205"/>
      <c r="Q385" s="205"/>
      <c r="R385" s="205"/>
      <c r="S385" s="205"/>
      <c r="T385" s="206"/>
      <c r="AT385" s="207" t="s">
        <v>229</v>
      </c>
      <c r="AU385" s="207" t="s">
        <v>21</v>
      </c>
      <c r="AV385" s="13" t="s">
        <v>89</v>
      </c>
      <c r="AW385" s="13" t="s">
        <v>42</v>
      </c>
      <c r="AX385" s="13" t="s">
        <v>82</v>
      </c>
      <c r="AY385" s="207" t="s">
        <v>221</v>
      </c>
    </row>
    <row r="386" spans="1:65" s="14" customFormat="1">
      <c r="B386" s="208"/>
      <c r="C386" s="209"/>
      <c r="D386" s="199" t="s">
        <v>229</v>
      </c>
      <c r="E386" s="210" t="s">
        <v>44</v>
      </c>
      <c r="F386" s="211" t="s">
        <v>1184</v>
      </c>
      <c r="G386" s="209"/>
      <c r="H386" s="212">
        <v>157.048</v>
      </c>
      <c r="I386" s="213"/>
      <c r="J386" s="209"/>
      <c r="K386" s="209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229</v>
      </c>
      <c r="AU386" s="218" t="s">
        <v>21</v>
      </c>
      <c r="AV386" s="14" t="s">
        <v>21</v>
      </c>
      <c r="AW386" s="14" t="s">
        <v>42</v>
      </c>
      <c r="AX386" s="14" t="s">
        <v>82</v>
      </c>
      <c r="AY386" s="218" t="s">
        <v>221</v>
      </c>
    </row>
    <row r="387" spans="1:65" s="16" customFormat="1">
      <c r="B387" s="230"/>
      <c r="C387" s="231"/>
      <c r="D387" s="199" t="s">
        <v>229</v>
      </c>
      <c r="E387" s="232" t="s">
        <v>44</v>
      </c>
      <c r="F387" s="233" t="s">
        <v>1211</v>
      </c>
      <c r="G387" s="231"/>
      <c r="H387" s="234">
        <v>509.005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AT387" s="240" t="s">
        <v>229</v>
      </c>
      <c r="AU387" s="240" t="s">
        <v>21</v>
      </c>
      <c r="AV387" s="16" t="s">
        <v>123</v>
      </c>
      <c r="AW387" s="16" t="s">
        <v>42</v>
      </c>
      <c r="AX387" s="16" t="s">
        <v>82</v>
      </c>
      <c r="AY387" s="240" t="s">
        <v>221</v>
      </c>
    </row>
    <row r="388" spans="1:65" s="15" customFormat="1">
      <c r="B388" s="219"/>
      <c r="C388" s="220"/>
      <c r="D388" s="199" t="s">
        <v>229</v>
      </c>
      <c r="E388" s="221" t="s">
        <v>44</v>
      </c>
      <c r="F388" s="222" t="s">
        <v>232</v>
      </c>
      <c r="G388" s="220"/>
      <c r="H388" s="223">
        <v>628.19399999999996</v>
      </c>
      <c r="I388" s="224"/>
      <c r="J388" s="220"/>
      <c r="K388" s="220"/>
      <c r="L388" s="225"/>
      <c r="M388" s="226"/>
      <c r="N388" s="227"/>
      <c r="O388" s="227"/>
      <c r="P388" s="227"/>
      <c r="Q388" s="227"/>
      <c r="R388" s="227"/>
      <c r="S388" s="227"/>
      <c r="T388" s="228"/>
      <c r="AT388" s="229" t="s">
        <v>229</v>
      </c>
      <c r="AU388" s="229" t="s">
        <v>21</v>
      </c>
      <c r="AV388" s="15" t="s">
        <v>227</v>
      </c>
      <c r="AW388" s="15" t="s">
        <v>42</v>
      </c>
      <c r="AX388" s="15" t="s">
        <v>89</v>
      </c>
      <c r="AY388" s="229" t="s">
        <v>221</v>
      </c>
    </row>
    <row r="389" spans="1:65" s="2" customFormat="1" ht="24.2" customHeight="1">
      <c r="A389" s="37"/>
      <c r="B389" s="38"/>
      <c r="C389" s="184" t="s">
        <v>492</v>
      </c>
      <c r="D389" s="184" t="s">
        <v>223</v>
      </c>
      <c r="E389" s="185" t="s">
        <v>1215</v>
      </c>
      <c r="F389" s="186" t="s">
        <v>1216</v>
      </c>
      <c r="G389" s="187" t="s">
        <v>306</v>
      </c>
      <c r="H389" s="188">
        <v>119.18899999999999</v>
      </c>
      <c r="I389" s="189"/>
      <c r="J389" s="190">
        <f>ROUND(I389*H389,2)</f>
        <v>0</v>
      </c>
      <c r="K389" s="186" t="s">
        <v>226</v>
      </c>
      <c r="L389" s="42"/>
      <c r="M389" s="191" t="s">
        <v>44</v>
      </c>
      <c r="N389" s="192" t="s">
        <v>53</v>
      </c>
      <c r="O389" s="67"/>
      <c r="P389" s="193">
        <f>O389*H389</f>
        <v>0</v>
      </c>
      <c r="Q389" s="193">
        <v>0</v>
      </c>
      <c r="R389" s="193">
        <f>Q389*H389</f>
        <v>0</v>
      </c>
      <c r="S389" s="193">
        <v>0</v>
      </c>
      <c r="T389" s="194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95" t="s">
        <v>227</v>
      </c>
      <c r="AT389" s="195" t="s">
        <v>223</v>
      </c>
      <c r="AU389" s="195" t="s">
        <v>21</v>
      </c>
      <c r="AY389" s="19" t="s">
        <v>221</v>
      </c>
      <c r="BE389" s="196">
        <f>IF(N389="základní",J389,0)</f>
        <v>0</v>
      </c>
      <c r="BF389" s="196">
        <f>IF(N389="snížená",J389,0)</f>
        <v>0</v>
      </c>
      <c r="BG389" s="196">
        <f>IF(N389="zákl. přenesená",J389,0)</f>
        <v>0</v>
      </c>
      <c r="BH389" s="196">
        <f>IF(N389="sníž. přenesená",J389,0)</f>
        <v>0</v>
      </c>
      <c r="BI389" s="196">
        <f>IF(N389="nulová",J389,0)</f>
        <v>0</v>
      </c>
      <c r="BJ389" s="19" t="s">
        <v>89</v>
      </c>
      <c r="BK389" s="196">
        <f>ROUND(I389*H389,2)</f>
        <v>0</v>
      </c>
      <c r="BL389" s="19" t="s">
        <v>227</v>
      </c>
      <c r="BM389" s="195" t="s">
        <v>1217</v>
      </c>
    </row>
    <row r="390" spans="1:65" s="13" customFormat="1">
      <c r="B390" s="197"/>
      <c r="C390" s="198"/>
      <c r="D390" s="199" t="s">
        <v>229</v>
      </c>
      <c r="E390" s="200" t="s">
        <v>44</v>
      </c>
      <c r="F390" s="201" t="s">
        <v>1218</v>
      </c>
      <c r="G390" s="198"/>
      <c r="H390" s="200" t="s">
        <v>44</v>
      </c>
      <c r="I390" s="202"/>
      <c r="J390" s="198"/>
      <c r="K390" s="198"/>
      <c r="L390" s="203"/>
      <c r="M390" s="204"/>
      <c r="N390" s="205"/>
      <c r="O390" s="205"/>
      <c r="P390" s="205"/>
      <c r="Q390" s="205"/>
      <c r="R390" s="205"/>
      <c r="S390" s="205"/>
      <c r="T390" s="206"/>
      <c r="AT390" s="207" t="s">
        <v>229</v>
      </c>
      <c r="AU390" s="207" t="s">
        <v>21</v>
      </c>
      <c r="AV390" s="13" t="s">
        <v>89</v>
      </c>
      <c r="AW390" s="13" t="s">
        <v>42</v>
      </c>
      <c r="AX390" s="13" t="s">
        <v>82</v>
      </c>
      <c r="AY390" s="207" t="s">
        <v>221</v>
      </c>
    </row>
    <row r="391" spans="1:65" s="13" customFormat="1">
      <c r="B391" s="197"/>
      <c r="C391" s="198"/>
      <c r="D391" s="199" t="s">
        <v>229</v>
      </c>
      <c r="E391" s="200" t="s">
        <v>44</v>
      </c>
      <c r="F391" s="201" t="s">
        <v>993</v>
      </c>
      <c r="G391" s="198"/>
      <c r="H391" s="200" t="s">
        <v>44</v>
      </c>
      <c r="I391" s="202"/>
      <c r="J391" s="198"/>
      <c r="K391" s="198"/>
      <c r="L391" s="203"/>
      <c r="M391" s="204"/>
      <c r="N391" s="205"/>
      <c r="O391" s="205"/>
      <c r="P391" s="205"/>
      <c r="Q391" s="205"/>
      <c r="R391" s="205"/>
      <c r="S391" s="205"/>
      <c r="T391" s="206"/>
      <c r="AT391" s="207" t="s">
        <v>229</v>
      </c>
      <c r="AU391" s="207" t="s">
        <v>21</v>
      </c>
      <c r="AV391" s="13" t="s">
        <v>89</v>
      </c>
      <c r="AW391" s="13" t="s">
        <v>42</v>
      </c>
      <c r="AX391" s="13" t="s">
        <v>82</v>
      </c>
      <c r="AY391" s="207" t="s">
        <v>221</v>
      </c>
    </row>
    <row r="392" spans="1:65" s="13" customFormat="1">
      <c r="B392" s="197"/>
      <c r="C392" s="198"/>
      <c r="D392" s="199" t="s">
        <v>229</v>
      </c>
      <c r="E392" s="200" t="s">
        <v>44</v>
      </c>
      <c r="F392" s="201" t="s">
        <v>1044</v>
      </c>
      <c r="G392" s="198"/>
      <c r="H392" s="200" t="s">
        <v>44</v>
      </c>
      <c r="I392" s="202"/>
      <c r="J392" s="198"/>
      <c r="K392" s="198"/>
      <c r="L392" s="203"/>
      <c r="M392" s="204"/>
      <c r="N392" s="205"/>
      <c r="O392" s="205"/>
      <c r="P392" s="205"/>
      <c r="Q392" s="205"/>
      <c r="R392" s="205"/>
      <c r="S392" s="205"/>
      <c r="T392" s="206"/>
      <c r="AT392" s="207" t="s">
        <v>229</v>
      </c>
      <c r="AU392" s="207" t="s">
        <v>21</v>
      </c>
      <c r="AV392" s="13" t="s">
        <v>89</v>
      </c>
      <c r="AW392" s="13" t="s">
        <v>42</v>
      </c>
      <c r="AX392" s="13" t="s">
        <v>82</v>
      </c>
      <c r="AY392" s="207" t="s">
        <v>221</v>
      </c>
    </row>
    <row r="393" spans="1:65" s="14" customFormat="1">
      <c r="B393" s="208"/>
      <c r="C393" s="209"/>
      <c r="D393" s="199" t="s">
        <v>229</v>
      </c>
      <c r="E393" s="210" t="s">
        <v>44</v>
      </c>
      <c r="F393" s="211" t="s">
        <v>1219</v>
      </c>
      <c r="G393" s="209"/>
      <c r="H393" s="212">
        <v>95.554000000000002</v>
      </c>
      <c r="I393" s="213"/>
      <c r="J393" s="209"/>
      <c r="K393" s="209"/>
      <c r="L393" s="214"/>
      <c r="M393" s="215"/>
      <c r="N393" s="216"/>
      <c r="O393" s="216"/>
      <c r="P393" s="216"/>
      <c r="Q393" s="216"/>
      <c r="R393" s="216"/>
      <c r="S393" s="216"/>
      <c r="T393" s="217"/>
      <c r="AT393" s="218" t="s">
        <v>229</v>
      </c>
      <c r="AU393" s="218" t="s">
        <v>21</v>
      </c>
      <c r="AV393" s="14" t="s">
        <v>21</v>
      </c>
      <c r="AW393" s="14" t="s">
        <v>42</v>
      </c>
      <c r="AX393" s="14" t="s">
        <v>82</v>
      </c>
      <c r="AY393" s="218" t="s">
        <v>221</v>
      </c>
    </row>
    <row r="394" spans="1:65" s="14" customFormat="1">
      <c r="B394" s="208"/>
      <c r="C394" s="209"/>
      <c r="D394" s="199" t="s">
        <v>229</v>
      </c>
      <c r="E394" s="210" t="s">
        <v>44</v>
      </c>
      <c r="F394" s="211" t="s">
        <v>1220</v>
      </c>
      <c r="G394" s="209"/>
      <c r="H394" s="212">
        <v>-10.212</v>
      </c>
      <c r="I394" s="213"/>
      <c r="J394" s="209"/>
      <c r="K394" s="209"/>
      <c r="L394" s="214"/>
      <c r="M394" s="215"/>
      <c r="N394" s="216"/>
      <c r="O394" s="216"/>
      <c r="P394" s="216"/>
      <c r="Q394" s="216"/>
      <c r="R394" s="216"/>
      <c r="S394" s="216"/>
      <c r="T394" s="217"/>
      <c r="AT394" s="218" t="s">
        <v>229</v>
      </c>
      <c r="AU394" s="218" t="s">
        <v>21</v>
      </c>
      <c r="AV394" s="14" t="s">
        <v>21</v>
      </c>
      <c r="AW394" s="14" t="s">
        <v>42</v>
      </c>
      <c r="AX394" s="14" t="s">
        <v>82</v>
      </c>
      <c r="AY394" s="218" t="s">
        <v>221</v>
      </c>
    </row>
    <row r="395" spans="1:65" s="14" customFormat="1">
      <c r="B395" s="208"/>
      <c r="C395" s="209"/>
      <c r="D395" s="199" t="s">
        <v>229</v>
      </c>
      <c r="E395" s="210" t="s">
        <v>44</v>
      </c>
      <c r="F395" s="211" t="s">
        <v>1221</v>
      </c>
      <c r="G395" s="209"/>
      <c r="H395" s="212">
        <v>-83.98</v>
      </c>
      <c r="I395" s="213"/>
      <c r="J395" s="209"/>
      <c r="K395" s="209"/>
      <c r="L395" s="214"/>
      <c r="M395" s="215"/>
      <c r="N395" s="216"/>
      <c r="O395" s="216"/>
      <c r="P395" s="216"/>
      <c r="Q395" s="216"/>
      <c r="R395" s="216"/>
      <c r="S395" s="216"/>
      <c r="T395" s="217"/>
      <c r="AT395" s="218" t="s">
        <v>229</v>
      </c>
      <c r="AU395" s="218" t="s">
        <v>21</v>
      </c>
      <c r="AV395" s="14" t="s">
        <v>21</v>
      </c>
      <c r="AW395" s="14" t="s">
        <v>42</v>
      </c>
      <c r="AX395" s="14" t="s">
        <v>82</v>
      </c>
      <c r="AY395" s="218" t="s">
        <v>221</v>
      </c>
    </row>
    <row r="396" spans="1:65" s="14" customFormat="1">
      <c r="B396" s="208"/>
      <c r="C396" s="209"/>
      <c r="D396" s="199" t="s">
        <v>229</v>
      </c>
      <c r="E396" s="210" t="s">
        <v>44</v>
      </c>
      <c r="F396" s="211" t="s">
        <v>1222</v>
      </c>
      <c r="G396" s="209"/>
      <c r="H396" s="212">
        <v>-0.64800000000000002</v>
      </c>
      <c r="I396" s="213"/>
      <c r="J396" s="209"/>
      <c r="K396" s="209"/>
      <c r="L396" s="214"/>
      <c r="M396" s="215"/>
      <c r="N396" s="216"/>
      <c r="O396" s="216"/>
      <c r="P396" s="216"/>
      <c r="Q396" s="216"/>
      <c r="R396" s="216"/>
      <c r="S396" s="216"/>
      <c r="T396" s="217"/>
      <c r="AT396" s="218" t="s">
        <v>229</v>
      </c>
      <c r="AU396" s="218" t="s">
        <v>21</v>
      </c>
      <c r="AV396" s="14" t="s">
        <v>21</v>
      </c>
      <c r="AW396" s="14" t="s">
        <v>42</v>
      </c>
      <c r="AX396" s="14" t="s">
        <v>82</v>
      </c>
      <c r="AY396" s="218" t="s">
        <v>221</v>
      </c>
    </row>
    <row r="397" spans="1:65" s="16" customFormat="1">
      <c r="B397" s="230"/>
      <c r="C397" s="231"/>
      <c r="D397" s="199" t="s">
        <v>229</v>
      </c>
      <c r="E397" s="232" t="s">
        <v>44</v>
      </c>
      <c r="F397" s="233" t="s">
        <v>1223</v>
      </c>
      <c r="G397" s="231"/>
      <c r="H397" s="234">
        <v>0.71399999999999475</v>
      </c>
      <c r="I397" s="235"/>
      <c r="J397" s="231"/>
      <c r="K397" s="231"/>
      <c r="L397" s="236"/>
      <c r="M397" s="237"/>
      <c r="N397" s="238"/>
      <c r="O397" s="238"/>
      <c r="P397" s="238"/>
      <c r="Q397" s="238"/>
      <c r="R397" s="238"/>
      <c r="S397" s="238"/>
      <c r="T397" s="239"/>
      <c r="AT397" s="240" t="s">
        <v>229</v>
      </c>
      <c r="AU397" s="240" t="s">
        <v>21</v>
      </c>
      <c r="AV397" s="16" t="s">
        <v>123</v>
      </c>
      <c r="AW397" s="16" t="s">
        <v>42</v>
      </c>
      <c r="AX397" s="16" t="s">
        <v>82</v>
      </c>
      <c r="AY397" s="240" t="s">
        <v>221</v>
      </c>
    </row>
    <row r="398" spans="1:65" s="13" customFormat="1">
      <c r="B398" s="197"/>
      <c r="C398" s="198"/>
      <c r="D398" s="199" t="s">
        <v>229</v>
      </c>
      <c r="E398" s="200" t="s">
        <v>44</v>
      </c>
      <c r="F398" s="201" t="s">
        <v>993</v>
      </c>
      <c r="G398" s="198"/>
      <c r="H398" s="200" t="s">
        <v>44</v>
      </c>
      <c r="I398" s="202"/>
      <c r="J398" s="198"/>
      <c r="K398" s="198"/>
      <c r="L398" s="203"/>
      <c r="M398" s="204"/>
      <c r="N398" s="205"/>
      <c r="O398" s="205"/>
      <c r="P398" s="205"/>
      <c r="Q398" s="205"/>
      <c r="R398" s="205"/>
      <c r="S398" s="205"/>
      <c r="T398" s="206"/>
      <c r="AT398" s="207" t="s">
        <v>229</v>
      </c>
      <c r="AU398" s="207" t="s">
        <v>21</v>
      </c>
      <c r="AV398" s="13" t="s">
        <v>89</v>
      </c>
      <c r="AW398" s="13" t="s">
        <v>42</v>
      </c>
      <c r="AX398" s="13" t="s">
        <v>82</v>
      </c>
      <c r="AY398" s="207" t="s">
        <v>221</v>
      </c>
    </row>
    <row r="399" spans="1:65" s="13" customFormat="1">
      <c r="B399" s="197"/>
      <c r="C399" s="198"/>
      <c r="D399" s="199" t="s">
        <v>229</v>
      </c>
      <c r="E399" s="200" t="s">
        <v>44</v>
      </c>
      <c r="F399" s="201" t="s">
        <v>1062</v>
      </c>
      <c r="G399" s="198"/>
      <c r="H399" s="200" t="s">
        <v>44</v>
      </c>
      <c r="I399" s="202"/>
      <c r="J399" s="198"/>
      <c r="K399" s="198"/>
      <c r="L399" s="203"/>
      <c r="M399" s="204"/>
      <c r="N399" s="205"/>
      <c r="O399" s="205"/>
      <c r="P399" s="205"/>
      <c r="Q399" s="205"/>
      <c r="R399" s="205"/>
      <c r="S399" s="205"/>
      <c r="T399" s="206"/>
      <c r="AT399" s="207" t="s">
        <v>229</v>
      </c>
      <c r="AU399" s="207" t="s">
        <v>21</v>
      </c>
      <c r="AV399" s="13" t="s">
        <v>89</v>
      </c>
      <c r="AW399" s="13" t="s">
        <v>42</v>
      </c>
      <c r="AX399" s="13" t="s">
        <v>82</v>
      </c>
      <c r="AY399" s="207" t="s">
        <v>221</v>
      </c>
    </row>
    <row r="400" spans="1:65" s="14" customFormat="1">
      <c r="B400" s="208"/>
      <c r="C400" s="209"/>
      <c r="D400" s="199" t="s">
        <v>229</v>
      </c>
      <c r="E400" s="210" t="s">
        <v>44</v>
      </c>
      <c r="F400" s="211" t="s">
        <v>1224</v>
      </c>
      <c r="G400" s="209"/>
      <c r="H400" s="212">
        <v>85.41</v>
      </c>
      <c r="I400" s="213"/>
      <c r="J400" s="209"/>
      <c r="K400" s="209"/>
      <c r="L400" s="214"/>
      <c r="M400" s="215"/>
      <c r="N400" s="216"/>
      <c r="O400" s="216"/>
      <c r="P400" s="216"/>
      <c r="Q400" s="216"/>
      <c r="R400" s="216"/>
      <c r="S400" s="216"/>
      <c r="T400" s="217"/>
      <c r="AT400" s="218" t="s">
        <v>229</v>
      </c>
      <c r="AU400" s="218" t="s">
        <v>21</v>
      </c>
      <c r="AV400" s="14" t="s">
        <v>21</v>
      </c>
      <c r="AW400" s="14" t="s">
        <v>42</v>
      </c>
      <c r="AX400" s="14" t="s">
        <v>82</v>
      </c>
      <c r="AY400" s="218" t="s">
        <v>221</v>
      </c>
    </row>
    <row r="401" spans="2:51" s="14" customFormat="1">
      <c r="B401" s="208"/>
      <c r="C401" s="209"/>
      <c r="D401" s="199" t="s">
        <v>229</v>
      </c>
      <c r="E401" s="210" t="s">
        <v>44</v>
      </c>
      <c r="F401" s="211" t="s">
        <v>1225</v>
      </c>
      <c r="G401" s="209"/>
      <c r="H401" s="212">
        <v>66.3</v>
      </c>
      <c r="I401" s="213"/>
      <c r="J401" s="209"/>
      <c r="K401" s="209"/>
      <c r="L401" s="214"/>
      <c r="M401" s="215"/>
      <c r="N401" s="216"/>
      <c r="O401" s="216"/>
      <c r="P401" s="216"/>
      <c r="Q401" s="216"/>
      <c r="R401" s="216"/>
      <c r="S401" s="216"/>
      <c r="T401" s="217"/>
      <c r="AT401" s="218" t="s">
        <v>229</v>
      </c>
      <c r="AU401" s="218" t="s">
        <v>21</v>
      </c>
      <c r="AV401" s="14" t="s">
        <v>21</v>
      </c>
      <c r="AW401" s="14" t="s">
        <v>42</v>
      </c>
      <c r="AX401" s="14" t="s">
        <v>82</v>
      </c>
      <c r="AY401" s="218" t="s">
        <v>221</v>
      </c>
    </row>
    <row r="402" spans="2:51" s="14" customFormat="1">
      <c r="B402" s="208"/>
      <c r="C402" s="209"/>
      <c r="D402" s="199" t="s">
        <v>229</v>
      </c>
      <c r="E402" s="210" t="s">
        <v>44</v>
      </c>
      <c r="F402" s="211" t="s">
        <v>1226</v>
      </c>
      <c r="G402" s="209"/>
      <c r="H402" s="212">
        <v>86.71</v>
      </c>
      <c r="I402" s="213"/>
      <c r="J402" s="209"/>
      <c r="K402" s="209"/>
      <c r="L402" s="214"/>
      <c r="M402" s="215"/>
      <c r="N402" s="216"/>
      <c r="O402" s="216"/>
      <c r="P402" s="216"/>
      <c r="Q402" s="216"/>
      <c r="R402" s="216"/>
      <c r="S402" s="216"/>
      <c r="T402" s="217"/>
      <c r="AT402" s="218" t="s">
        <v>229</v>
      </c>
      <c r="AU402" s="218" t="s">
        <v>21</v>
      </c>
      <c r="AV402" s="14" t="s">
        <v>21</v>
      </c>
      <c r="AW402" s="14" t="s">
        <v>42</v>
      </c>
      <c r="AX402" s="14" t="s">
        <v>82</v>
      </c>
      <c r="AY402" s="218" t="s">
        <v>221</v>
      </c>
    </row>
    <row r="403" spans="2:51" s="14" customFormat="1">
      <c r="B403" s="208"/>
      <c r="C403" s="209"/>
      <c r="D403" s="199" t="s">
        <v>229</v>
      </c>
      <c r="E403" s="210" t="s">
        <v>44</v>
      </c>
      <c r="F403" s="211" t="s">
        <v>1227</v>
      </c>
      <c r="G403" s="209"/>
      <c r="H403" s="212">
        <v>95.224999999999994</v>
      </c>
      <c r="I403" s="213"/>
      <c r="J403" s="209"/>
      <c r="K403" s="209"/>
      <c r="L403" s="214"/>
      <c r="M403" s="215"/>
      <c r="N403" s="216"/>
      <c r="O403" s="216"/>
      <c r="P403" s="216"/>
      <c r="Q403" s="216"/>
      <c r="R403" s="216"/>
      <c r="S403" s="216"/>
      <c r="T403" s="217"/>
      <c r="AT403" s="218" t="s">
        <v>229</v>
      </c>
      <c r="AU403" s="218" t="s">
        <v>21</v>
      </c>
      <c r="AV403" s="14" t="s">
        <v>21</v>
      </c>
      <c r="AW403" s="14" t="s">
        <v>42</v>
      </c>
      <c r="AX403" s="14" t="s">
        <v>82</v>
      </c>
      <c r="AY403" s="218" t="s">
        <v>221</v>
      </c>
    </row>
    <row r="404" spans="2:51" s="14" customFormat="1">
      <c r="B404" s="208"/>
      <c r="C404" s="209"/>
      <c r="D404" s="199" t="s">
        <v>229</v>
      </c>
      <c r="E404" s="210" t="s">
        <v>44</v>
      </c>
      <c r="F404" s="211" t="s">
        <v>1228</v>
      </c>
      <c r="G404" s="209"/>
      <c r="H404" s="212">
        <v>93.912000000000006</v>
      </c>
      <c r="I404" s="213"/>
      <c r="J404" s="209"/>
      <c r="K404" s="209"/>
      <c r="L404" s="214"/>
      <c r="M404" s="215"/>
      <c r="N404" s="216"/>
      <c r="O404" s="216"/>
      <c r="P404" s="216"/>
      <c r="Q404" s="216"/>
      <c r="R404" s="216"/>
      <c r="S404" s="216"/>
      <c r="T404" s="217"/>
      <c r="AT404" s="218" t="s">
        <v>229</v>
      </c>
      <c r="AU404" s="218" t="s">
        <v>21</v>
      </c>
      <c r="AV404" s="14" t="s">
        <v>21</v>
      </c>
      <c r="AW404" s="14" t="s">
        <v>42</v>
      </c>
      <c r="AX404" s="14" t="s">
        <v>82</v>
      </c>
      <c r="AY404" s="218" t="s">
        <v>221</v>
      </c>
    </row>
    <row r="405" spans="2:51" s="14" customFormat="1">
      <c r="B405" s="208"/>
      <c r="C405" s="209"/>
      <c r="D405" s="199" t="s">
        <v>229</v>
      </c>
      <c r="E405" s="210" t="s">
        <v>44</v>
      </c>
      <c r="F405" s="211" t="s">
        <v>1229</v>
      </c>
      <c r="G405" s="209"/>
      <c r="H405" s="212">
        <v>81.081000000000003</v>
      </c>
      <c r="I405" s="213"/>
      <c r="J405" s="209"/>
      <c r="K405" s="209"/>
      <c r="L405" s="214"/>
      <c r="M405" s="215"/>
      <c r="N405" s="216"/>
      <c r="O405" s="216"/>
      <c r="P405" s="216"/>
      <c r="Q405" s="216"/>
      <c r="R405" s="216"/>
      <c r="S405" s="216"/>
      <c r="T405" s="217"/>
      <c r="AT405" s="218" t="s">
        <v>229</v>
      </c>
      <c r="AU405" s="218" t="s">
        <v>21</v>
      </c>
      <c r="AV405" s="14" t="s">
        <v>21</v>
      </c>
      <c r="AW405" s="14" t="s">
        <v>42</v>
      </c>
      <c r="AX405" s="14" t="s">
        <v>82</v>
      </c>
      <c r="AY405" s="218" t="s">
        <v>221</v>
      </c>
    </row>
    <row r="406" spans="2:51" s="14" customFormat="1">
      <c r="B406" s="208"/>
      <c r="C406" s="209"/>
      <c r="D406" s="199" t="s">
        <v>229</v>
      </c>
      <c r="E406" s="210" t="s">
        <v>44</v>
      </c>
      <c r="F406" s="211" t="s">
        <v>1230</v>
      </c>
      <c r="G406" s="209"/>
      <c r="H406" s="212">
        <v>24</v>
      </c>
      <c r="I406" s="213"/>
      <c r="J406" s="209"/>
      <c r="K406" s="209"/>
      <c r="L406" s="214"/>
      <c r="M406" s="215"/>
      <c r="N406" s="216"/>
      <c r="O406" s="216"/>
      <c r="P406" s="216"/>
      <c r="Q406" s="216"/>
      <c r="R406" s="216"/>
      <c r="S406" s="216"/>
      <c r="T406" s="217"/>
      <c r="AT406" s="218" t="s">
        <v>229</v>
      </c>
      <c r="AU406" s="218" t="s">
        <v>21</v>
      </c>
      <c r="AV406" s="14" t="s">
        <v>21</v>
      </c>
      <c r="AW406" s="14" t="s">
        <v>42</v>
      </c>
      <c r="AX406" s="14" t="s">
        <v>82</v>
      </c>
      <c r="AY406" s="218" t="s">
        <v>221</v>
      </c>
    </row>
    <row r="407" spans="2:51" s="14" customFormat="1">
      <c r="B407" s="208"/>
      <c r="C407" s="209"/>
      <c r="D407" s="199" t="s">
        <v>229</v>
      </c>
      <c r="E407" s="210" t="s">
        <v>44</v>
      </c>
      <c r="F407" s="211" t="s">
        <v>1231</v>
      </c>
      <c r="G407" s="209"/>
      <c r="H407" s="212">
        <v>-1.92</v>
      </c>
      <c r="I407" s="213"/>
      <c r="J407" s="209"/>
      <c r="K407" s="209"/>
      <c r="L407" s="214"/>
      <c r="M407" s="215"/>
      <c r="N407" s="216"/>
      <c r="O407" s="216"/>
      <c r="P407" s="216"/>
      <c r="Q407" s="216"/>
      <c r="R407" s="216"/>
      <c r="S407" s="216"/>
      <c r="T407" s="217"/>
      <c r="AT407" s="218" t="s">
        <v>229</v>
      </c>
      <c r="AU407" s="218" t="s">
        <v>21</v>
      </c>
      <c r="AV407" s="14" t="s">
        <v>21</v>
      </c>
      <c r="AW407" s="14" t="s">
        <v>42</v>
      </c>
      <c r="AX407" s="14" t="s">
        <v>82</v>
      </c>
      <c r="AY407" s="218" t="s">
        <v>221</v>
      </c>
    </row>
    <row r="408" spans="2:51" s="14" customFormat="1">
      <c r="B408" s="208"/>
      <c r="C408" s="209"/>
      <c r="D408" s="199" t="s">
        <v>229</v>
      </c>
      <c r="E408" s="210" t="s">
        <v>44</v>
      </c>
      <c r="F408" s="211" t="s">
        <v>1232</v>
      </c>
      <c r="G408" s="209"/>
      <c r="H408" s="212">
        <v>-3.206</v>
      </c>
      <c r="I408" s="213"/>
      <c r="J408" s="209"/>
      <c r="K408" s="209"/>
      <c r="L408" s="214"/>
      <c r="M408" s="215"/>
      <c r="N408" s="216"/>
      <c r="O408" s="216"/>
      <c r="P408" s="216"/>
      <c r="Q408" s="216"/>
      <c r="R408" s="216"/>
      <c r="S408" s="216"/>
      <c r="T408" s="217"/>
      <c r="AT408" s="218" t="s">
        <v>229</v>
      </c>
      <c r="AU408" s="218" t="s">
        <v>21</v>
      </c>
      <c r="AV408" s="14" t="s">
        <v>21</v>
      </c>
      <c r="AW408" s="14" t="s">
        <v>42</v>
      </c>
      <c r="AX408" s="14" t="s">
        <v>82</v>
      </c>
      <c r="AY408" s="218" t="s">
        <v>221</v>
      </c>
    </row>
    <row r="409" spans="2:51" s="14" customFormat="1">
      <c r="B409" s="208"/>
      <c r="C409" s="209"/>
      <c r="D409" s="199" t="s">
        <v>229</v>
      </c>
      <c r="E409" s="210" t="s">
        <v>44</v>
      </c>
      <c r="F409" s="211" t="s">
        <v>1233</v>
      </c>
      <c r="G409" s="209"/>
      <c r="H409" s="212">
        <v>-1.7390000000000001</v>
      </c>
      <c r="I409" s="213"/>
      <c r="J409" s="209"/>
      <c r="K409" s="209"/>
      <c r="L409" s="214"/>
      <c r="M409" s="215"/>
      <c r="N409" s="216"/>
      <c r="O409" s="216"/>
      <c r="P409" s="216"/>
      <c r="Q409" s="216"/>
      <c r="R409" s="216"/>
      <c r="S409" s="216"/>
      <c r="T409" s="217"/>
      <c r="AT409" s="218" t="s">
        <v>229</v>
      </c>
      <c r="AU409" s="218" t="s">
        <v>21</v>
      </c>
      <c r="AV409" s="14" t="s">
        <v>21</v>
      </c>
      <c r="AW409" s="14" t="s">
        <v>42</v>
      </c>
      <c r="AX409" s="14" t="s">
        <v>82</v>
      </c>
      <c r="AY409" s="218" t="s">
        <v>221</v>
      </c>
    </row>
    <row r="410" spans="2:51" s="14" customFormat="1">
      <c r="B410" s="208"/>
      <c r="C410" s="209"/>
      <c r="D410" s="199" t="s">
        <v>229</v>
      </c>
      <c r="E410" s="210" t="s">
        <v>44</v>
      </c>
      <c r="F410" s="211" t="s">
        <v>1234</v>
      </c>
      <c r="G410" s="209"/>
      <c r="H410" s="212">
        <v>-2.1739999999999999</v>
      </c>
      <c r="I410" s="213"/>
      <c r="J410" s="209"/>
      <c r="K410" s="209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229</v>
      </c>
      <c r="AU410" s="218" t="s">
        <v>21</v>
      </c>
      <c r="AV410" s="14" t="s">
        <v>21</v>
      </c>
      <c r="AW410" s="14" t="s">
        <v>42</v>
      </c>
      <c r="AX410" s="14" t="s">
        <v>82</v>
      </c>
      <c r="AY410" s="218" t="s">
        <v>221</v>
      </c>
    </row>
    <row r="411" spans="2:51" s="14" customFormat="1">
      <c r="B411" s="208"/>
      <c r="C411" s="209"/>
      <c r="D411" s="199" t="s">
        <v>229</v>
      </c>
      <c r="E411" s="210" t="s">
        <v>44</v>
      </c>
      <c r="F411" s="211" t="s">
        <v>1235</v>
      </c>
      <c r="G411" s="209"/>
      <c r="H411" s="212">
        <v>-2.1739999999999999</v>
      </c>
      <c r="I411" s="213"/>
      <c r="J411" s="209"/>
      <c r="K411" s="209"/>
      <c r="L411" s="214"/>
      <c r="M411" s="215"/>
      <c r="N411" s="216"/>
      <c r="O411" s="216"/>
      <c r="P411" s="216"/>
      <c r="Q411" s="216"/>
      <c r="R411" s="216"/>
      <c r="S411" s="216"/>
      <c r="T411" s="217"/>
      <c r="AT411" s="218" t="s">
        <v>229</v>
      </c>
      <c r="AU411" s="218" t="s">
        <v>21</v>
      </c>
      <c r="AV411" s="14" t="s">
        <v>21</v>
      </c>
      <c r="AW411" s="14" t="s">
        <v>42</v>
      </c>
      <c r="AX411" s="14" t="s">
        <v>82</v>
      </c>
      <c r="AY411" s="218" t="s">
        <v>221</v>
      </c>
    </row>
    <row r="412" spans="2:51" s="14" customFormat="1">
      <c r="B412" s="208"/>
      <c r="C412" s="209"/>
      <c r="D412" s="199" t="s">
        <v>229</v>
      </c>
      <c r="E412" s="210" t="s">
        <v>44</v>
      </c>
      <c r="F412" s="211" t="s">
        <v>1236</v>
      </c>
      <c r="G412" s="209"/>
      <c r="H412" s="212">
        <v>-2.15</v>
      </c>
      <c r="I412" s="213"/>
      <c r="J412" s="209"/>
      <c r="K412" s="209"/>
      <c r="L412" s="214"/>
      <c r="M412" s="215"/>
      <c r="N412" s="216"/>
      <c r="O412" s="216"/>
      <c r="P412" s="216"/>
      <c r="Q412" s="216"/>
      <c r="R412" s="216"/>
      <c r="S412" s="216"/>
      <c r="T412" s="217"/>
      <c r="AT412" s="218" t="s">
        <v>229</v>
      </c>
      <c r="AU412" s="218" t="s">
        <v>21</v>
      </c>
      <c r="AV412" s="14" t="s">
        <v>21</v>
      </c>
      <c r="AW412" s="14" t="s">
        <v>42</v>
      </c>
      <c r="AX412" s="14" t="s">
        <v>82</v>
      </c>
      <c r="AY412" s="218" t="s">
        <v>221</v>
      </c>
    </row>
    <row r="413" spans="2:51" s="14" customFormat="1">
      <c r="B413" s="208"/>
      <c r="C413" s="209"/>
      <c r="D413" s="199" t="s">
        <v>229</v>
      </c>
      <c r="E413" s="210" t="s">
        <v>44</v>
      </c>
      <c r="F413" s="211" t="s">
        <v>1237</v>
      </c>
      <c r="G413" s="209"/>
      <c r="H413" s="212">
        <v>-2.403</v>
      </c>
      <c r="I413" s="213"/>
      <c r="J413" s="209"/>
      <c r="K413" s="209"/>
      <c r="L413" s="214"/>
      <c r="M413" s="215"/>
      <c r="N413" s="216"/>
      <c r="O413" s="216"/>
      <c r="P413" s="216"/>
      <c r="Q413" s="216"/>
      <c r="R413" s="216"/>
      <c r="S413" s="216"/>
      <c r="T413" s="217"/>
      <c r="AT413" s="218" t="s">
        <v>229</v>
      </c>
      <c r="AU413" s="218" t="s">
        <v>21</v>
      </c>
      <c r="AV413" s="14" t="s">
        <v>21</v>
      </c>
      <c r="AW413" s="14" t="s">
        <v>42</v>
      </c>
      <c r="AX413" s="14" t="s">
        <v>82</v>
      </c>
      <c r="AY413" s="218" t="s">
        <v>221</v>
      </c>
    </row>
    <row r="414" spans="2:51" s="14" customFormat="1">
      <c r="B414" s="208"/>
      <c r="C414" s="209"/>
      <c r="D414" s="199" t="s">
        <v>229</v>
      </c>
      <c r="E414" s="210" t="s">
        <v>44</v>
      </c>
      <c r="F414" s="211" t="s">
        <v>1238</v>
      </c>
      <c r="G414" s="209"/>
      <c r="H414" s="212">
        <v>-2.0529999999999999</v>
      </c>
      <c r="I414" s="213"/>
      <c r="J414" s="209"/>
      <c r="K414" s="209"/>
      <c r="L414" s="214"/>
      <c r="M414" s="215"/>
      <c r="N414" s="216"/>
      <c r="O414" s="216"/>
      <c r="P414" s="216"/>
      <c r="Q414" s="216"/>
      <c r="R414" s="216"/>
      <c r="S414" s="216"/>
      <c r="T414" s="217"/>
      <c r="AT414" s="218" t="s">
        <v>229</v>
      </c>
      <c r="AU414" s="218" t="s">
        <v>21</v>
      </c>
      <c r="AV414" s="14" t="s">
        <v>21</v>
      </c>
      <c r="AW414" s="14" t="s">
        <v>42</v>
      </c>
      <c r="AX414" s="14" t="s">
        <v>82</v>
      </c>
      <c r="AY414" s="218" t="s">
        <v>221</v>
      </c>
    </row>
    <row r="415" spans="2:51" s="14" customFormat="1">
      <c r="B415" s="208"/>
      <c r="C415" s="209"/>
      <c r="D415" s="199" t="s">
        <v>229</v>
      </c>
      <c r="E415" s="210" t="s">
        <v>44</v>
      </c>
      <c r="F415" s="211" t="s">
        <v>1239</v>
      </c>
      <c r="G415" s="209"/>
      <c r="H415" s="212">
        <v>-34.567</v>
      </c>
      <c r="I415" s="213"/>
      <c r="J415" s="209"/>
      <c r="K415" s="209"/>
      <c r="L415" s="214"/>
      <c r="M415" s="215"/>
      <c r="N415" s="216"/>
      <c r="O415" s="216"/>
      <c r="P415" s="216"/>
      <c r="Q415" s="216"/>
      <c r="R415" s="216"/>
      <c r="S415" s="216"/>
      <c r="T415" s="217"/>
      <c r="AT415" s="218" t="s">
        <v>229</v>
      </c>
      <c r="AU415" s="218" t="s">
        <v>21</v>
      </c>
      <c r="AV415" s="14" t="s">
        <v>21</v>
      </c>
      <c r="AW415" s="14" t="s">
        <v>42</v>
      </c>
      <c r="AX415" s="14" t="s">
        <v>82</v>
      </c>
      <c r="AY415" s="218" t="s">
        <v>221</v>
      </c>
    </row>
    <row r="416" spans="2:51" s="14" customFormat="1">
      <c r="B416" s="208"/>
      <c r="C416" s="209"/>
      <c r="D416" s="199" t="s">
        <v>229</v>
      </c>
      <c r="E416" s="210" t="s">
        <v>44</v>
      </c>
      <c r="F416" s="211" t="s">
        <v>1240</v>
      </c>
      <c r="G416" s="209"/>
      <c r="H416" s="212">
        <v>-207.40199999999999</v>
      </c>
      <c r="I416" s="213"/>
      <c r="J416" s="209"/>
      <c r="K416" s="209"/>
      <c r="L416" s="214"/>
      <c r="M416" s="215"/>
      <c r="N416" s="216"/>
      <c r="O416" s="216"/>
      <c r="P416" s="216"/>
      <c r="Q416" s="216"/>
      <c r="R416" s="216"/>
      <c r="S416" s="216"/>
      <c r="T416" s="217"/>
      <c r="AT416" s="218" t="s">
        <v>229</v>
      </c>
      <c r="AU416" s="218" t="s">
        <v>21</v>
      </c>
      <c r="AV416" s="14" t="s">
        <v>21</v>
      </c>
      <c r="AW416" s="14" t="s">
        <v>42</v>
      </c>
      <c r="AX416" s="14" t="s">
        <v>82</v>
      </c>
      <c r="AY416" s="218" t="s">
        <v>221</v>
      </c>
    </row>
    <row r="417" spans="1:65" s="14" customFormat="1">
      <c r="B417" s="208"/>
      <c r="C417" s="209"/>
      <c r="D417" s="199" t="s">
        <v>229</v>
      </c>
      <c r="E417" s="210" t="s">
        <v>44</v>
      </c>
      <c r="F417" s="211" t="s">
        <v>1241</v>
      </c>
      <c r="G417" s="209"/>
      <c r="H417" s="212">
        <v>-7.4749999999999996</v>
      </c>
      <c r="I417" s="213"/>
      <c r="J417" s="209"/>
      <c r="K417" s="209"/>
      <c r="L417" s="214"/>
      <c r="M417" s="215"/>
      <c r="N417" s="216"/>
      <c r="O417" s="216"/>
      <c r="P417" s="216"/>
      <c r="Q417" s="216"/>
      <c r="R417" s="216"/>
      <c r="S417" s="216"/>
      <c r="T417" s="217"/>
      <c r="AT417" s="218" t="s">
        <v>229</v>
      </c>
      <c r="AU417" s="218" t="s">
        <v>21</v>
      </c>
      <c r="AV417" s="14" t="s">
        <v>21</v>
      </c>
      <c r="AW417" s="14" t="s">
        <v>42</v>
      </c>
      <c r="AX417" s="14" t="s">
        <v>82</v>
      </c>
      <c r="AY417" s="218" t="s">
        <v>221</v>
      </c>
    </row>
    <row r="418" spans="1:65" s="14" customFormat="1">
      <c r="B418" s="208"/>
      <c r="C418" s="209"/>
      <c r="D418" s="199" t="s">
        <v>229</v>
      </c>
      <c r="E418" s="210" t="s">
        <v>44</v>
      </c>
      <c r="F418" s="211" t="s">
        <v>1242</v>
      </c>
      <c r="G418" s="209"/>
      <c r="H418" s="212">
        <v>-146.9</v>
      </c>
      <c r="I418" s="213"/>
      <c r="J418" s="209"/>
      <c r="K418" s="209"/>
      <c r="L418" s="214"/>
      <c r="M418" s="215"/>
      <c r="N418" s="216"/>
      <c r="O418" s="216"/>
      <c r="P418" s="216"/>
      <c r="Q418" s="216"/>
      <c r="R418" s="216"/>
      <c r="S418" s="216"/>
      <c r="T418" s="217"/>
      <c r="AT418" s="218" t="s">
        <v>229</v>
      </c>
      <c r="AU418" s="218" t="s">
        <v>21</v>
      </c>
      <c r="AV418" s="14" t="s">
        <v>21</v>
      </c>
      <c r="AW418" s="14" t="s">
        <v>42</v>
      </c>
      <c r="AX418" s="14" t="s">
        <v>82</v>
      </c>
      <c r="AY418" s="218" t="s">
        <v>221</v>
      </c>
    </row>
    <row r="419" spans="1:65" s="16" customFormat="1">
      <c r="B419" s="230"/>
      <c r="C419" s="231"/>
      <c r="D419" s="199" t="s">
        <v>229</v>
      </c>
      <c r="E419" s="232" t="s">
        <v>44</v>
      </c>
      <c r="F419" s="233" t="s">
        <v>1243</v>
      </c>
      <c r="G419" s="231"/>
      <c r="H419" s="234">
        <v>118.47500000000005</v>
      </c>
      <c r="I419" s="235"/>
      <c r="J419" s="231"/>
      <c r="K419" s="231"/>
      <c r="L419" s="236"/>
      <c r="M419" s="237"/>
      <c r="N419" s="238"/>
      <c r="O419" s="238"/>
      <c r="P419" s="238"/>
      <c r="Q419" s="238"/>
      <c r="R419" s="238"/>
      <c r="S419" s="238"/>
      <c r="T419" s="239"/>
      <c r="AT419" s="240" t="s">
        <v>229</v>
      </c>
      <c r="AU419" s="240" t="s">
        <v>21</v>
      </c>
      <c r="AV419" s="16" t="s">
        <v>123</v>
      </c>
      <c r="AW419" s="16" t="s">
        <v>42</v>
      </c>
      <c r="AX419" s="16" t="s">
        <v>82</v>
      </c>
      <c r="AY419" s="240" t="s">
        <v>221</v>
      </c>
    </row>
    <row r="420" spans="1:65" s="15" customFormat="1">
      <c r="B420" s="219"/>
      <c r="C420" s="220"/>
      <c r="D420" s="199" t="s">
        <v>229</v>
      </c>
      <c r="E420" s="221" t="s">
        <v>44</v>
      </c>
      <c r="F420" s="222" t="s">
        <v>232</v>
      </c>
      <c r="G420" s="220"/>
      <c r="H420" s="223">
        <v>119.18899999999999</v>
      </c>
      <c r="I420" s="224"/>
      <c r="J420" s="220"/>
      <c r="K420" s="220"/>
      <c r="L420" s="225"/>
      <c r="M420" s="226"/>
      <c r="N420" s="227"/>
      <c r="O420" s="227"/>
      <c r="P420" s="227"/>
      <c r="Q420" s="227"/>
      <c r="R420" s="227"/>
      <c r="S420" s="227"/>
      <c r="T420" s="228"/>
      <c r="AT420" s="229" t="s">
        <v>229</v>
      </c>
      <c r="AU420" s="229" t="s">
        <v>21</v>
      </c>
      <c r="AV420" s="15" t="s">
        <v>227</v>
      </c>
      <c r="AW420" s="15" t="s">
        <v>42</v>
      </c>
      <c r="AX420" s="15" t="s">
        <v>89</v>
      </c>
      <c r="AY420" s="229" t="s">
        <v>221</v>
      </c>
    </row>
    <row r="421" spans="1:65" s="2" customFormat="1" ht="37.9" customHeight="1">
      <c r="A421" s="37"/>
      <c r="B421" s="38"/>
      <c r="C421" s="184" t="s">
        <v>498</v>
      </c>
      <c r="D421" s="184" t="s">
        <v>223</v>
      </c>
      <c r="E421" s="185" t="s">
        <v>1244</v>
      </c>
      <c r="F421" s="186" t="s">
        <v>1245</v>
      </c>
      <c r="G421" s="187" t="s">
        <v>306</v>
      </c>
      <c r="H421" s="188">
        <v>132.221</v>
      </c>
      <c r="I421" s="189"/>
      <c r="J421" s="190">
        <f>ROUND(I421*H421,2)</f>
        <v>0</v>
      </c>
      <c r="K421" s="186" t="s">
        <v>226</v>
      </c>
      <c r="L421" s="42"/>
      <c r="M421" s="191" t="s">
        <v>44</v>
      </c>
      <c r="N421" s="192" t="s">
        <v>53</v>
      </c>
      <c r="O421" s="67"/>
      <c r="P421" s="193">
        <f>O421*H421</f>
        <v>0</v>
      </c>
      <c r="Q421" s="193">
        <v>0</v>
      </c>
      <c r="R421" s="193">
        <f>Q421*H421</f>
        <v>0</v>
      </c>
      <c r="S421" s="193">
        <v>0</v>
      </c>
      <c r="T421" s="194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95" t="s">
        <v>227</v>
      </c>
      <c r="AT421" s="195" t="s">
        <v>223</v>
      </c>
      <c r="AU421" s="195" t="s">
        <v>21</v>
      </c>
      <c r="AY421" s="19" t="s">
        <v>221</v>
      </c>
      <c r="BE421" s="196">
        <f>IF(N421="základní",J421,0)</f>
        <v>0</v>
      </c>
      <c r="BF421" s="196">
        <f>IF(N421="snížená",J421,0)</f>
        <v>0</v>
      </c>
      <c r="BG421" s="196">
        <f>IF(N421="zákl. přenesená",J421,0)</f>
        <v>0</v>
      </c>
      <c r="BH421" s="196">
        <f>IF(N421="sníž. přenesená",J421,0)</f>
        <v>0</v>
      </c>
      <c r="BI421" s="196">
        <f>IF(N421="nulová",J421,0)</f>
        <v>0</v>
      </c>
      <c r="BJ421" s="19" t="s">
        <v>89</v>
      </c>
      <c r="BK421" s="196">
        <f>ROUND(I421*H421,2)</f>
        <v>0</v>
      </c>
      <c r="BL421" s="19" t="s">
        <v>227</v>
      </c>
      <c r="BM421" s="195" t="s">
        <v>1246</v>
      </c>
    </row>
    <row r="422" spans="1:65" s="13" customFormat="1">
      <c r="B422" s="197"/>
      <c r="C422" s="198"/>
      <c r="D422" s="199" t="s">
        <v>229</v>
      </c>
      <c r="E422" s="200" t="s">
        <v>44</v>
      </c>
      <c r="F422" s="201" t="s">
        <v>993</v>
      </c>
      <c r="G422" s="198"/>
      <c r="H422" s="200" t="s">
        <v>44</v>
      </c>
      <c r="I422" s="202"/>
      <c r="J422" s="198"/>
      <c r="K422" s="198"/>
      <c r="L422" s="203"/>
      <c r="M422" s="204"/>
      <c r="N422" s="205"/>
      <c r="O422" s="205"/>
      <c r="P422" s="205"/>
      <c r="Q422" s="205"/>
      <c r="R422" s="205"/>
      <c r="S422" s="205"/>
      <c r="T422" s="206"/>
      <c r="AT422" s="207" t="s">
        <v>229</v>
      </c>
      <c r="AU422" s="207" t="s">
        <v>21</v>
      </c>
      <c r="AV422" s="13" t="s">
        <v>89</v>
      </c>
      <c r="AW422" s="13" t="s">
        <v>42</v>
      </c>
      <c r="AX422" s="13" t="s">
        <v>82</v>
      </c>
      <c r="AY422" s="207" t="s">
        <v>221</v>
      </c>
    </row>
    <row r="423" spans="1:65" s="13" customFormat="1">
      <c r="B423" s="197"/>
      <c r="C423" s="198"/>
      <c r="D423" s="199" t="s">
        <v>229</v>
      </c>
      <c r="E423" s="200" t="s">
        <v>44</v>
      </c>
      <c r="F423" s="201" t="s">
        <v>1062</v>
      </c>
      <c r="G423" s="198"/>
      <c r="H423" s="200" t="s">
        <v>44</v>
      </c>
      <c r="I423" s="202"/>
      <c r="J423" s="198"/>
      <c r="K423" s="198"/>
      <c r="L423" s="203"/>
      <c r="M423" s="204"/>
      <c r="N423" s="205"/>
      <c r="O423" s="205"/>
      <c r="P423" s="205"/>
      <c r="Q423" s="205"/>
      <c r="R423" s="205"/>
      <c r="S423" s="205"/>
      <c r="T423" s="206"/>
      <c r="AT423" s="207" t="s">
        <v>229</v>
      </c>
      <c r="AU423" s="207" t="s">
        <v>21</v>
      </c>
      <c r="AV423" s="13" t="s">
        <v>89</v>
      </c>
      <c r="AW423" s="13" t="s">
        <v>42</v>
      </c>
      <c r="AX423" s="13" t="s">
        <v>82</v>
      </c>
      <c r="AY423" s="207" t="s">
        <v>221</v>
      </c>
    </row>
    <row r="424" spans="1:65" s="14" customFormat="1">
      <c r="B424" s="208"/>
      <c r="C424" s="209"/>
      <c r="D424" s="199" t="s">
        <v>229</v>
      </c>
      <c r="E424" s="210" t="s">
        <v>44</v>
      </c>
      <c r="F424" s="211" t="s">
        <v>1247</v>
      </c>
      <c r="G424" s="209"/>
      <c r="H424" s="212">
        <v>26.13</v>
      </c>
      <c r="I424" s="213"/>
      <c r="J424" s="209"/>
      <c r="K424" s="209"/>
      <c r="L424" s="214"/>
      <c r="M424" s="215"/>
      <c r="N424" s="216"/>
      <c r="O424" s="216"/>
      <c r="P424" s="216"/>
      <c r="Q424" s="216"/>
      <c r="R424" s="216"/>
      <c r="S424" s="216"/>
      <c r="T424" s="217"/>
      <c r="AT424" s="218" t="s">
        <v>229</v>
      </c>
      <c r="AU424" s="218" t="s">
        <v>21</v>
      </c>
      <c r="AV424" s="14" t="s">
        <v>21</v>
      </c>
      <c r="AW424" s="14" t="s">
        <v>42</v>
      </c>
      <c r="AX424" s="14" t="s">
        <v>82</v>
      </c>
      <c r="AY424" s="218" t="s">
        <v>221</v>
      </c>
    </row>
    <row r="425" spans="1:65" s="14" customFormat="1">
      <c r="B425" s="208"/>
      <c r="C425" s="209"/>
      <c r="D425" s="199" t="s">
        <v>229</v>
      </c>
      <c r="E425" s="210" t="s">
        <v>44</v>
      </c>
      <c r="F425" s="211" t="s">
        <v>1248</v>
      </c>
      <c r="G425" s="209"/>
      <c r="H425" s="212">
        <v>1.95</v>
      </c>
      <c r="I425" s="213"/>
      <c r="J425" s="209"/>
      <c r="K425" s="209"/>
      <c r="L425" s="214"/>
      <c r="M425" s="215"/>
      <c r="N425" s="216"/>
      <c r="O425" s="216"/>
      <c r="P425" s="216"/>
      <c r="Q425" s="216"/>
      <c r="R425" s="216"/>
      <c r="S425" s="216"/>
      <c r="T425" s="217"/>
      <c r="AT425" s="218" t="s">
        <v>229</v>
      </c>
      <c r="AU425" s="218" t="s">
        <v>21</v>
      </c>
      <c r="AV425" s="14" t="s">
        <v>21</v>
      </c>
      <c r="AW425" s="14" t="s">
        <v>42</v>
      </c>
      <c r="AX425" s="14" t="s">
        <v>82</v>
      </c>
      <c r="AY425" s="218" t="s">
        <v>221</v>
      </c>
    </row>
    <row r="426" spans="1:65" s="14" customFormat="1">
      <c r="B426" s="208"/>
      <c r="C426" s="209"/>
      <c r="D426" s="199" t="s">
        <v>229</v>
      </c>
      <c r="E426" s="210" t="s">
        <v>44</v>
      </c>
      <c r="F426" s="211" t="s">
        <v>1249</v>
      </c>
      <c r="G426" s="209"/>
      <c r="H426" s="212">
        <v>3.0419999999999998</v>
      </c>
      <c r="I426" s="213"/>
      <c r="J426" s="209"/>
      <c r="K426" s="209"/>
      <c r="L426" s="214"/>
      <c r="M426" s="215"/>
      <c r="N426" s="216"/>
      <c r="O426" s="216"/>
      <c r="P426" s="216"/>
      <c r="Q426" s="216"/>
      <c r="R426" s="216"/>
      <c r="S426" s="216"/>
      <c r="T426" s="217"/>
      <c r="AT426" s="218" t="s">
        <v>229</v>
      </c>
      <c r="AU426" s="218" t="s">
        <v>21</v>
      </c>
      <c r="AV426" s="14" t="s">
        <v>21</v>
      </c>
      <c r="AW426" s="14" t="s">
        <v>42</v>
      </c>
      <c r="AX426" s="14" t="s">
        <v>82</v>
      </c>
      <c r="AY426" s="218" t="s">
        <v>221</v>
      </c>
    </row>
    <row r="427" spans="1:65" s="14" customFormat="1">
      <c r="B427" s="208"/>
      <c r="C427" s="209"/>
      <c r="D427" s="199" t="s">
        <v>229</v>
      </c>
      <c r="E427" s="210" t="s">
        <v>44</v>
      </c>
      <c r="F427" s="211" t="s">
        <v>1250</v>
      </c>
      <c r="G427" s="209"/>
      <c r="H427" s="212">
        <v>31.2</v>
      </c>
      <c r="I427" s="213"/>
      <c r="J427" s="209"/>
      <c r="K427" s="209"/>
      <c r="L427" s="214"/>
      <c r="M427" s="215"/>
      <c r="N427" s="216"/>
      <c r="O427" s="216"/>
      <c r="P427" s="216"/>
      <c r="Q427" s="216"/>
      <c r="R427" s="216"/>
      <c r="S427" s="216"/>
      <c r="T427" s="217"/>
      <c r="AT427" s="218" t="s">
        <v>229</v>
      </c>
      <c r="AU427" s="218" t="s">
        <v>21</v>
      </c>
      <c r="AV427" s="14" t="s">
        <v>21</v>
      </c>
      <c r="AW427" s="14" t="s">
        <v>42</v>
      </c>
      <c r="AX427" s="14" t="s">
        <v>82</v>
      </c>
      <c r="AY427" s="218" t="s">
        <v>221</v>
      </c>
    </row>
    <row r="428" spans="1:65" s="14" customFormat="1">
      <c r="B428" s="208"/>
      <c r="C428" s="209"/>
      <c r="D428" s="199" t="s">
        <v>229</v>
      </c>
      <c r="E428" s="210" t="s">
        <v>44</v>
      </c>
      <c r="F428" s="211" t="s">
        <v>1251</v>
      </c>
      <c r="G428" s="209"/>
      <c r="H428" s="212">
        <v>35.880000000000003</v>
      </c>
      <c r="I428" s="213"/>
      <c r="J428" s="209"/>
      <c r="K428" s="209"/>
      <c r="L428" s="214"/>
      <c r="M428" s="215"/>
      <c r="N428" s="216"/>
      <c r="O428" s="216"/>
      <c r="P428" s="216"/>
      <c r="Q428" s="216"/>
      <c r="R428" s="216"/>
      <c r="S428" s="216"/>
      <c r="T428" s="217"/>
      <c r="AT428" s="218" t="s">
        <v>229</v>
      </c>
      <c r="AU428" s="218" t="s">
        <v>21</v>
      </c>
      <c r="AV428" s="14" t="s">
        <v>21</v>
      </c>
      <c r="AW428" s="14" t="s">
        <v>42</v>
      </c>
      <c r="AX428" s="14" t="s">
        <v>82</v>
      </c>
      <c r="AY428" s="218" t="s">
        <v>221</v>
      </c>
    </row>
    <row r="429" spans="1:65" s="14" customFormat="1">
      <c r="B429" s="208"/>
      <c r="C429" s="209"/>
      <c r="D429" s="199" t="s">
        <v>229</v>
      </c>
      <c r="E429" s="210" t="s">
        <v>44</v>
      </c>
      <c r="F429" s="211" t="s">
        <v>1252</v>
      </c>
      <c r="G429" s="209"/>
      <c r="H429" s="212">
        <v>39</v>
      </c>
      <c r="I429" s="213"/>
      <c r="J429" s="209"/>
      <c r="K429" s="209"/>
      <c r="L429" s="214"/>
      <c r="M429" s="215"/>
      <c r="N429" s="216"/>
      <c r="O429" s="216"/>
      <c r="P429" s="216"/>
      <c r="Q429" s="216"/>
      <c r="R429" s="216"/>
      <c r="S429" s="216"/>
      <c r="T429" s="217"/>
      <c r="AT429" s="218" t="s">
        <v>229</v>
      </c>
      <c r="AU429" s="218" t="s">
        <v>21</v>
      </c>
      <c r="AV429" s="14" t="s">
        <v>21</v>
      </c>
      <c r="AW429" s="14" t="s">
        <v>42</v>
      </c>
      <c r="AX429" s="14" t="s">
        <v>82</v>
      </c>
      <c r="AY429" s="218" t="s">
        <v>221</v>
      </c>
    </row>
    <row r="430" spans="1:65" s="14" customFormat="1">
      <c r="B430" s="208"/>
      <c r="C430" s="209"/>
      <c r="D430" s="199" t="s">
        <v>229</v>
      </c>
      <c r="E430" s="210" t="s">
        <v>44</v>
      </c>
      <c r="F430" s="211" t="s">
        <v>1253</v>
      </c>
      <c r="G430" s="209"/>
      <c r="H430" s="212">
        <v>37.44</v>
      </c>
      <c r="I430" s="213"/>
      <c r="J430" s="209"/>
      <c r="K430" s="209"/>
      <c r="L430" s="214"/>
      <c r="M430" s="215"/>
      <c r="N430" s="216"/>
      <c r="O430" s="216"/>
      <c r="P430" s="216"/>
      <c r="Q430" s="216"/>
      <c r="R430" s="216"/>
      <c r="S430" s="216"/>
      <c r="T430" s="217"/>
      <c r="AT430" s="218" t="s">
        <v>229</v>
      </c>
      <c r="AU430" s="218" t="s">
        <v>21</v>
      </c>
      <c r="AV430" s="14" t="s">
        <v>21</v>
      </c>
      <c r="AW430" s="14" t="s">
        <v>42</v>
      </c>
      <c r="AX430" s="14" t="s">
        <v>82</v>
      </c>
      <c r="AY430" s="218" t="s">
        <v>221</v>
      </c>
    </row>
    <row r="431" spans="1:65" s="14" customFormat="1">
      <c r="B431" s="208"/>
      <c r="C431" s="209"/>
      <c r="D431" s="199" t="s">
        <v>229</v>
      </c>
      <c r="E431" s="210" t="s">
        <v>44</v>
      </c>
      <c r="F431" s="211" t="s">
        <v>1254</v>
      </c>
      <c r="G431" s="209"/>
      <c r="H431" s="212">
        <v>32.76</v>
      </c>
      <c r="I431" s="213"/>
      <c r="J431" s="209"/>
      <c r="K431" s="209"/>
      <c r="L431" s="214"/>
      <c r="M431" s="215"/>
      <c r="N431" s="216"/>
      <c r="O431" s="216"/>
      <c r="P431" s="216"/>
      <c r="Q431" s="216"/>
      <c r="R431" s="216"/>
      <c r="S431" s="216"/>
      <c r="T431" s="217"/>
      <c r="AT431" s="218" t="s">
        <v>229</v>
      </c>
      <c r="AU431" s="218" t="s">
        <v>21</v>
      </c>
      <c r="AV431" s="14" t="s">
        <v>21</v>
      </c>
      <c r="AW431" s="14" t="s">
        <v>42</v>
      </c>
      <c r="AX431" s="14" t="s">
        <v>82</v>
      </c>
      <c r="AY431" s="218" t="s">
        <v>221</v>
      </c>
    </row>
    <row r="432" spans="1:65" s="14" customFormat="1">
      <c r="B432" s="208"/>
      <c r="C432" s="209"/>
      <c r="D432" s="199" t="s">
        <v>229</v>
      </c>
      <c r="E432" s="210" t="s">
        <v>44</v>
      </c>
      <c r="F432" s="211" t="s">
        <v>1255</v>
      </c>
      <c r="G432" s="209"/>
      <c r="H432" s="212">
        <v>-75.180999999999997</v>
      </c>
      <c r="I432" s="213"/>
      <c r="J432" s="209"/>
      <c r="K432" s="209"/>
      <c r="L432" s="214"/>
      <c r="M432" s="215"/>
      <c r="N432" s="216"/>
      <c r="O432" s="216"/>
      <c r="P432" s="216"/>
      <c r="Q432" s="216"/>
      <c r="R432" s="216"/>
      <c r="S432" s="216"/>
      <c r="T432" s="217"/>
      <c r="AT432" s="218" t="s">
        <v>229</v>
      </c>
      <c r="AU432" s="218" t="s">
        <v>21</v>
      </c>
      <c r="AV432" s="14" t="s">
        <v>21</v>
      </c>
      <c r="AW432" s="14" t="s">
        <v>42</v>
      </c>
      <c r="AX432" s="14" t="s">
        <v>82</v>
      </c>
      <c r="AY432" s="218" t="s">
        <v>221</v>
      </c>
    </row>
    <row r="433" spans="1:65" s="15" customFormat="1">
      <c r="B433" s="219"/>
      <c r="C433" s="220"/>
      <c r="D433" s="199" t="s">
        <v>229</v>
      </c>
      <c r="E433" s="221" t="s">
        <v>44</v>
      </c>
      <c r="F433" s="222" t="s">
        <v>232</v>
      </c>
      <c r="G433" s="220"/>
      <c r="H433" s="223">
        <v>132.221</v>
      </c>
      <c r="I433" s="224"/>
      <c r="J433" s="220"/>
      <c r="K433" s="220"/>
      <c r="L433" s="225"/>
      <c r="M433" s="226"/>
      <c r="N433" s="227"/>
      <c r="O433" s="227"/>
      <c r="P433" s="227"/>
      <c r="Q433" s="227"/>
      <c r="R433" s="227"/>
      <c r="S433" s="227"/>
      <c r="T433" s="228"/>
      <c r="AT433" s="229" t="s">
        <v>229</v>
      </c>
      <c r="AU433" s="229" t="s">
        <v>21</v>
      </c>
      <c r="AV433" s="15" t="s">
        <v>227</v>
      </c>
      <c r="AW433" s="15" t="s">
        <v>42</v>
      </c>
      <c r="AX433" s="15" t="s">
        <v>89</v>
      </c>
      <c r="AY433" s="229" t="s">
        <v>221</v>
      </c>
    </row>
    <row r="434" spans="1:65" s="2" customFormat="1" ht="14.45" customHeight="1">
      <c r="A434" s="37"/>
      <c r="B434" s="38"/>
      <c r="C434" s="245" t="s">
        <v>507</v>
      </c>
      <c r="D434" s="245" t="s">
        <v>447</v>
      </c>
      <c r="E434" s="246" t="s">
        <v>1256</v>
      </c>
      <c r="F434" s="247" t="s">
        <v>1257</v>
      </c>
      <c r="G434" s="248" t="s">
        <v>407</v>
      </c>
      <c r="H434" s="249">
        <v>264.44200000000001</v>
      </c>
      <c r="I434" s="250"/>
      <c r="J434" s="251">
        <f>ROUND(I434*H434,2)</f>
        <v>0</v>
      </c>
      <c r="K434" s="247" t="s">
        <v>226</v>
      </c>
      <c r="L434" s="252"/>
      <c r="M434" s="253" t="s">
        <v>44</v>
      </c>
      <c r="N434" s="254" t="s">
        <v>53</v>
      </c>
      <c r="O434" s="67"/>
      <c r="P434" s="193">
        <f>O434*H434</f>
        <v>0</v>
      </c>
      <c r="Q434" s="193">
        <v>0</v>
      </c>
      <c r="R434" s="193">
        <f>Q434*H434</f>
        <v>0</v>
      </c>
      <c r="S434" s="193">
        <v>0</v>
      </c>
      <c r="T434" s="194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95" t="s">
        <v>267</v>
      </c>
      <c r="AT434" s="195" t="s">
        <v>447</v>
      </c>
      <c r="AU434" s="195" t="s">
        <v>21</v>
      </c>
      <c r="AY434" s="19" t="s">
        <v>221</v>
      </c>
      <c r="BE434" s="196">
        <f>IF(N434="základní",J434,0)</f>
        <v>0</v>
      </c>
      <c r="BF434" s="196">
        <f>IF(N434="snížená",J434,0)</f>
        <v>0</v>
      </c>
      <c r="BG434" s="196">
        <f>IF(N434="zákl. přenesená",J434,0)</f>
        <v>0</v>
      </c>
      <c r="BH434" s="196">
        <f>IF(N434="sníž. přenesená",J434,0)</f>
        <v>0</v>
      </c>
      <c r="BI434" s="196">
        <f>IF(N434="nulová",J434,0)</f>
        <v>0</v>
      </c>
      <c r="BJ434" s="19" t="s">
        <v>89</v>
      </c>
      <c r="BK434" s="196">
        <f>ROUND(I434*H434,2)</f>
        <v>0</v>
      </c>
      <c r="BL434" s="19" t="s">
        <v>227</v>
      </c>
      <c r="BM434" s="195" t="s">
        <v>1258</v>
      </c>
    </row>
    <row r="435" spans="1:65" s="14" customFormat="1">
      <c r="B435" s="208"/>
      <c r="C435" s="209"/>
      <c r="D435" s="199" t="s">
        <v>229</v>
      </c>
      <c r="E435" s="209"/>
      <c r="F435" s="211" t="s">
        <v>1259</v>
      </c>
      <c r="G435" s="209"/>
      <c r="H435" s="212">
        <v>264.44200000000001</v>
      </c>
      <c r="I435" s="213"/>
      <c r="J435" s="209"/>
      <c r="K435" s="209"/>
      <c r="L435" s="214"/>
      <c r="M435" s="215"/>
      <c r="N435" s="216"/>
      <c r="O435" s="216"/>
      <c r="P435" s="216"/>
      <c r="Q435" s="216"/>
      <c r="R435" s="216"/>
      <c r="S435" s="216"/>
      <c r="T435" s="217"/>
      <c r="AT435" s="218" t="s">
        <v>229</v>
      </c>
      <c r="AU435" s="218" t="s">
        <v>21</v>
      </c>
      <c r="AV435" s="14" t="s">
        <v>21</v>
      </c>
      <c r="AW435" s="14" t="s">
        <v>4</v>
      </c>
      <c r="AX435" s="14" t="s">
        <v>89</v>
      </c>
      <c r="AY435" s="218" t="s">
        <v>221</v>
      </c>
    </row>
    <row r="436" spans="1:65" s="12" customFormat="1" ht="22.9" customHeight="1">
      <c r="B436" s="168"/>
      <c r="C436" s="169"/>
      <c r="D436" s="170" t="s">
        <v>81</v>
      </c>
      <c r="E436" s="182" t="s">
        <v>123</v>
      </c>
      <c r="F436" s="182" t="s">
        <v>491</v>
      </c>
      <c r="G436" s="169"/>
      <c r="H436" s="169"/>
      <c r="I436" s="172"/>
      <c r="J436" s="183">
        <f>BK436</f>
        <v>0</v>
      </c>
      <c r="K436" s="169"/>
      <c r="L436" s="174"/>
      <c r="M436" s="175"/>
      <c r="N436" s="176"/>
      <c r="O436" s="176"/>
      <c r="P436" s="177">
        <f>SUM(P437:P455)</f>
        <v>0</v>
      </c>
      <c r="Q436" s="176"/>
      <c r="R436" s="177">
        <f>SUM(R437:R455)</f>
        <v>74.154000000000011</v>
      </c>
      <c r="S436" s="176"/>
      <c r="T436" s="178">
        <f>SUM(T437:T455)</f>
        <v>0</v>
      </c>
      <c r="AR436" s="179" t="s">
        <v>89</v>
      </c>
      <c r="AT436" s="180" t="s">
        <v>81</v>
      </c>
      <c r="AU436" s="180" t="s">
        <v>89</v>
      </c>
      <c r="AY436" s="179" t="s">
        <v>221</v>
      </c>
      <c r="BK436" s="181">
        <f>SUM(BK437:BK455)</f>
        <v>0</v>
      </c>
    </row>
    <row r="437" spans="1:65" s="2" customFormat="1" ht="14.45" customHeight="1">
      <c r="A437" s="37"/>
      <c r="B437" s="38"/>
      <c r="C437" s="184" t="s">
        <v>512</v>
      </c>
      <c r="D437" s="184" t="s">
        <v>223</v>
      </c>
      <c r="E437" s="185" t="s">
        <v>1260</v>
      </c>
      <c r="F437" s="186" t="s">
        <v>1261</v>
      </c>
      <c r="G437" s="187" t="s">
        <v>121</v>
      </c>
      <c r="H437" s="188">
        <v>267.89999999999998</v>
      </c>
      <c r="I437" s="189"/>
      <c r="J437" s="190">
        <f>ROUND(I437*H437,2)</f>
        <v>0</v>
      </c>
      <c r="K437" s="186" t="s">
        <v>226</v>
      </c>
      <c r="L437" s="42"/>
      <c r="M437" s="191" t="s">
        <v>44</v>
      </c>
      <c r="N437" s="192" t="s">
        <v>53</v>
      </c>
      <c r="O437" s="67"/>
      <c r="P437" s="193">
        <f>O437*H437</f>
        <v>0</v>
      </c>
      <c r="Q437" s="193">
        <v>0</v>
      </c>
      <c r="R437" s="193">
        <f>Q437*H437</f>
        <v>0</v>
      </c>
      <c r="S437" s="193">
        <v>0</v>
      </c>
      <c r="T437" s="194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95" t="s">
        <v>227</v>
      </c>
      <c r="AT437" s="195" t="s">
        <v>223</v>
      </c>
      <c r="AU437" s="195" t="s">
        <v>21</v>
      </c>
      <c r="AY437" s="19" t="s">
        <v>221</v>
      </c>
      <c r="BE437" s="196">
        <f>IF(N437="základní",J437,0)</f>
        <v>0</v>
      </c>
      <c r="BF437" s="196">
        <f>IF(N437="snížená",J437,0)</f>
        <v>0</v>
      </c>
      <c r="BG437" s="196">
        <f>IF(N437="zákl. přenesená",J437,0)</f>
        <v>0</v>
      </c>
      <c r="BH437" s="196">
        <f>IF(N437="sníž. přenesená",J437,0)</f>
        <v>0</v>
      </c>
      <c r="BI437" s="196">
        <f>IF(N437="nulová",J437,0)</f>
        <v>0</v>
      </c>
      <c r="BJ437" s="19" t="s">
        <v>89</v>
      </c>
      <c r="BK437" s="196">
        <f>ROUND(I437*H437,2)</f>
        <v>0</v>
      </c>
      <c r="BL437" s="19" t="s">
        <v>227</v>
      </c>
      <c r="BM437" s="195" t="s">
        <v>1262</v>
      </c>
    </row>
    <row r="438" spans="1:65" s="13" customFormat="1">
      <c r="B438" s="197"/>
      <c r="C438" s="198"/>
      <c r="D438" s="199" t="s">
        <v>229</v>
      </c>
      <c r="E438" s="200" t="s">
        <v>44</v>
      </c>
      <c r="F438" s="201" t="s">
        <v>1263</v>
      </c>
      <c r="G438" s="198"/>
      <c r="H438" s="200" t="s">
        <v>44</v>
      </c>
      <c r="I438" s="202"/>
      <c r="J438" s="198"/>
      <c r="K438" s="198"/>
      <c r="L438" s="203"/>
      <c r="M438" s="204"/>
      <c r="N438" s="205"/>
      <c r="O438" s="205"/>
      <c r="P438" s="205"/>
      <c r="Q438" s="205"/>
      <c r="R438" s="205"/>
      <c r="S438" s="205"/>
      <c r="T438" s="206"/>
      <c r="AT438" s="207" t="s">
        <v>229</v>
      </c>
      <c r="AU438" s="207" t="s">
        <v>21</v>
      </c>
      <c r="AV438" s="13" t="s">
        <v>89</v>
      </c>
      <c r="AW438" s="13" t="s">
        <v>42</v>
      </c>
      <c r="AX438" s="13" t="s">
        <v>82</v>
      </c>
      <c r="AY438" s="207" t="s">
        <v>221</v>
      </c>
    </row>
    <row r="439" spans="1:65" s="14" customFormat="1">
      <c r="B439" s="208"/>
      <c r="C439" s="209"/>
      <c r="D439" s="199" t="s">
        <v>229</v>
      </c>
      <c r="E439" s="210" t="s">
        <v>44</v>
      </c>
      <c r="F439" s="211" t="s">
        <v>1264</v>
      </c>
      <c r="G439" s="209"/>
      <c r="H439" s="212">
        <v>2</v>
      </c>
      <c r="I439" s="213"/>
      <c r="J439" s="209"/>
      <c r="K439" s="209"/>
      <c r="L439" s="214"/>
      <c r="M439" s="215"/>
      <c r="N439" s="216"/>
      <c r="O439" s="216"/>
      <c r="P439" s="216"/>
      <c r="Q439" s="216"/>
      <c r="R439" s="216"/>
      <c r="S439" s="216"/>
      <c r="T439" s="217"/>
      <c r="AT439" s="218" t="s">
        <v>229</v>
      </c>
      <c r="AU439" s="218" t="s">
        <v>21</v>
      </c>
      <c r="AV439" s="14" t="s">
        <v>21</v>
      </c>
      <c r="AW439" s="14" t="s">
        <v>42</v>
      </c>
      <c r="AX439" s="14" t="s">
        <v>82</v>
      </c>
      <c r="AY439" s="218" t="s">
        <v>221</v>
      </c>
    </row>
    <row r="440" spans="1:65" s="13" customFormat="1">
      <c r="B440" s="197"/>
      <c r="C440" s="198"/>
      <c r="D440" s="199" t="s">
        <v>229</v>
      </c>
      <c r="E440" s="200" t="s">
        <v>44</v>
      </c>
      <c r="F440" s="201" t="s">
        <v>1265</v>
      </c>
      <c r="G440" s="198"/>
      <c r="H440" s="200" t="s">
        <v>44</v>
      </c>
      <c r="I440" s="202"/>
      <c r="J440" s="198"/>
      <c r="K440" s="198"/>
      <c r="L440" s="203"/>
      <c r="M440" s="204"/>
      <c r="N440" s="205"/>
      <c r="O440" s="205"/>
      <c r="P440" s="205"/>
      <c r="Q440" s="205"/>
      <c r="R440" s="205"/>
      <c r="S440" s="205"/>
      <c r="T440" s="206"/>
      <c r="AT440" s="207" t="s">
        <v>229</v>
      </c>
      <c r="AU440" s="207" t="s">
        <v>21</v>
      </c>
      <c r="AV440" s="13" t="s">
        <v>89</v>
      </c>
      <c r="AW440" s="13" t="s">
        <v>42</v>
      </c>
      <c r="AX440" s="13" t="s">
        <v>82</v>
      </c>
      <c r="AY440" s="207" t="s">
        <v>221</v>
      </c>
    </row>
    <row r="441" spans="1:65" s="14" customFormat="1">
      <c r="B441" s="208"/>
      <c r="C441" s="209"/>
      <c r="D441" s="199" t="s">
        <v>229</v>
      </c>
      <c r="E441" s="210" t="s">
        <v>44</v>
      </c>
      <c r="F441" s="211" t="s">
        <v>1266</v>
      </c>
      <c r="G441" s="209"/>
      <c r="H441" s="212">
        <v>265.89999999999998</v>
      </c>
      <c r="I441" s="213"/>
      <c r="J441" s="209"/>
      <c r="K441" s="209"/>
      <c r="L441" s="214"/>
      <c r="M441" s="215"/>
      <c r="N441" s="216"/>
      <c r="O441" s="216"/>
      <c r="P441" s="216"/>
      <c r="Q441" s="216"/>
      <c r="R441" s="216"/>
      <c r="S441" s="216"/>
      <c r="T441" s="217"/>
      <c r="AT441" s="218" t="s">
        <v>229</v>
      </c>
      <c r="AU441" s="218" t="s">
        <v>21</v>
      </c>
      <c r="AV441" s="14" t="s">
        <v>21</v>
      </c>
      <c r="AW441" s="14" t="s">
        <v>42</v>
      </c>
      <c r="AX441" s="14" t="s">
        <v>82</v>
      </c>
      <c r="AY441" s="218" t="s">
        <v>221</v>
      </c>
    </row>
    <row r="442" spans="1:65" s="15" customFormat="1">
      <c r="B442" s="219"/>
      <c r="C442" s="220"/>
      <c r="D442" s="199" t="s">
        <v>229</v>
      </c>
      <c r="E442" s="221" t="s">
        <v>44</v>
      </c>
      <c r="F442" s="222" t="s">
        <v>232</v>
      </c>
      <c r="G442" s="220"/>
      <c r="H442" s="223">
        <v>267.89999999999998</v>
      </c>
      <c r="I442" s="224"/>
      <c r="J442" s="220"/>
      <c r="K442" s="220"/>
      <c r="L442" s="225"/>
      <c r="M442" s="226"/>
      <c r="N442" s="227"/>
      <c r="O442" s="227"/>
      <c r="P442" s="227"/>
      <c r="Q442" s="227"/>
      <c r="R442" s="227"/>
      <c r="S442" s="227"/>
      <c r="T442" s="228"/>
      <c r="AT442" s="229" t="s">
        <v>229</v>
      </c>
      <c r="AU442" s="229" t="s">
        <v>21</v>
      </c>
      <c r="AV442" s="15" t="s">
        <v>227</v>
      </c>
      <c r="AW442" s="15" t="s">
        <v>42</v>
      </c>
      <c r="AX442" s="15" t="s">
        <v>89</v>
      </c>
      <c r="AY442" s="229" t="s">
        <v>221</v>
      </c>
    </row>
    <row r="443" spans="1:65" s="2" customFormat="1" ht="14.45" customHeight="1">
      <c r="A443" s="37"/>
      <c r="B443" s="38"/>
      <c r="C443" s="184" t="s">
        <v>518</v>
      </c>
      <c r="D443" s="184" t="s">
        <v>223</v>
      </c>
      <c r="E443" s="185" t="s">
        <v>1267</v>
      </c>
      <c r="F443" s="186" t="s">
        <v>1268</v>
      </c>
      <c r="G443" s="187" t="s">
        <v>121</v>
      </c>
      <c r="H443" s="188">
        <v>267.89999999999998</v>
      </c>
      <c r="I443" s="189"/>
      <c r="J443" s="190">
        <f>ROUND(I443*H443,2)</f>
        <v>0</v>
      </c>
      <c r="K443" s="186" t="s">
        <v>226</v>
      </c>
      <c r="L443" s="42"/>
      <c r="M443" s="191" t="s">
        <v>44</v>
      </c>
      <c r="N443" s="192" t="s">
        <v>53</v>
      </c>
      <c r="O443" s="67"/>
      <c r="P443" s="193">
        <f>O443*H443</f>
        <v>0</v>
      </c>
      <c r="Q443" s="193">
        <v>0</v>
      </c>
      <c r="R443" s="193">
        <f>Q443*H443</f>
        <v>0</v>
      </c>
      <c r="S443" s="193">
        <v>0</v>
      </c>
      <c r="T443" s="194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195" t="s">
        <v>227</v>
      </c>
      <c r="AT443" s="195" t="s">
        <v>223</v>
      </c>
      <c r="AU443" s="195" t="s">
        <v>21</v>
      </c>
      <c r="AY443" s="19" t="s">
        <v>221</v>
      </c>
      <c r="BE443" s="196">
        <f>IF(N443="základní",J443,0)</f>
        <v>0</v>
      </c>
      <c r="BF443" s="196">
        <f>IF(N443="snížená",J443,0)</f>
        <v>0</v>
      </c>
      <c r="BG443" s="196">
        <f>IF(N443="zákl. přenesená",J443,0)</f>
        <v>0</v>
      </c>
      <c r="BH443" s="196">
        <f>IF(N443="sníž. přenesená",J443,0)</f>
        <v>0</v>
      </c>
      <c r="BI443" s="196">
        <f>IF(N443="nulová",J443,0)</f>
        <v>0</v>
      </c>
      <c r="BJ443" s="19" t="s">
        <v>89</v>
      </c>
      <c r="BK443" s="196">
        <f>ROUND(I443*H443,2)</f>
        <v>0</v>
      </c>
      <c r="BL443" s="19" t="s">
        <v>227</v>
      </c>
      <c r="BM443" s="195" t="s">
        <v>1269</v>
      </c>
    </row>
    <row r="444" spans="1:65" s="13" customFormat="1">
      <c r="B444" s="197"/>
      <c r="C444" s="198"/>
      <c r="D444" s="199" t="s">
        <v>229</v>
      </c>
      <c r="E444" s="200" t="s">
        <v>44</v>
      </c>
      <c r="F444" s="201" t="s">
        <v>1263</v>
      </c>
      <c r="G444" s="198"/>
      <c r="H444" s="200" t="s">
        <v>44</v>
      </c>
      <c r="I444" s="202"/>
      <c r="J444" s="198"/>
      <c r="K444" s="198"/>
      <c r="L444" s="203"/>
      <c r="M444" s="204"/>
      <c r="N444" s="205"/>
      <c r="O444" s="205"/>
      <c r="P444" s="205"/>
      <c r="Q444" s="205"/>
      <c r="R444" s="205"/>
      <c r="S444" s="205"/>
      <c r="T444" s="206"/>
      <c r="AT444" s="207" t="s">
        <v>229</v>
      </c>
      <c r="AU444" s="207" t="s">
        <v>21</v>
      </c>
      <c r="AV444" s="13" t="s">
        <v>89</v>
      </c>
      <c r="AW444" s="13" t="s">
        <v>42</v>
      </c>
      <c r="AX444" s="13" t="s">
        <v>82</v>
      </c>
      <c r="AY444" s="207" t="s">
        <v>221</v>
      </c>
    </row>
    <row r="445" spans="1:65" s="14" customFormat="1">
      <c r="B445" s="208"/>
      <c r="C445" s="209"/>
      <c r="D445" s="199" t="s">
        <v>229</v>
      </c>
      <c r="E445" s="210" t="s">
        <v>44</v>
      </c>
      <c r="F445" s="211" t="s">
        <v>1264</v>
      </c>
      <c r="G445" s="209"/>
      <c r="H445" s="212">
        <v>2</v>
      </c>
      <c r="I445" s="213"/>
      <c r="J445" s="209"/>
      <c r="K445" s="209"/>
      <c r="L445" s="214"/>
      <c r="M445" s="215"/>
      <c r="N445" s="216"/>
      <c r="O445" s="216"/>
      <c r="P445" s="216"/>
      <c r="Q445" s="216"/>
      <c r="R445" s="216"/>
      <c r="S445" s="216"/>
      <c r="T445" s="217"/>
      <c r="AT445" s="218" t="s">
        <v>229</v>
      </c>
      <c r="AU445" s="218" t="s">
        <v>21</v>
      </c>
      <c r="AV445" s="14" t="s">
        <v>21</v>
      </c>
      <c r="AW445" s="14" t="s">
        <v>42</v>
      </c>
      <c r="AX445" s="14" t="s">
        <v>82</v>
      </c>
      <c r="AY445" s="218" t="s">
        <v>221</v>
      </c>
    </row>
    <row r="446" spans="1:65" s="13" customFormat="1">
      <c r="B446" s="197"/>
      <c r="C446" s="198"/>
      <c r="D446" s="199" t="s">
        <v>229</v>
      </c>
      <c r="E446" s="200" t="s">
        <v>44</v>
      </c>
      <c r="F446" s="201" t="s">
        <v>1265</v>
      </c>
      <c r="G446" s="198"/>
      <c r="H446" s="200" t="s">
        <v>44</v>
      </c>
      <c r="I446" s="202"/>
      <c r="J446" s="198"/>
      <c r="K446" s="198"/>
      <c r="L446" s="203"/>
      <c r="M446" s="204"/>
      <c r="N446" s="205"/>
      <c r="O446" s="205"/>
      <c r="P446" s="205"/>
      <c r="Q446" s="205"/>
      <c r="R446" s="205"/>
      <c r="S446" s="205"/>
      <c r="T446" s="206"/>
      <c r="AT446" s="207" t="s">
        <v>229</v>
      </c>
      <c r="AU446" s="207" t="s">
        <v>21</v>
      </c>
      <c r="AV446" s="13" t="s">
        <v>89</v>
      </c>
      <c r="AW446" s="13" t="s">
        <v>42</v>
      </c>
      <c r="AX446" s="13" t="s">
        <v>82</v>
      </c>
      <c r="AY446" s="207" t="s">
        <v>221</v>
      </c>
    </row>
    <row r="447" spans="1:65" s="14" customFormat="1">
      <c r="B447" s="208"/>
      <c r="C447" s="209"/>
      <c r="D447" s="199" t="s">
        <v>229</v>
      </c>
      <c r="E447" s="210" t="s">
        <v>44</v>
      </c>
      <c r="F447" s="211" t="s">
        <v>1266</v>
      </c>
      <c r="G447" s="209"/>
      <c r="H447" s="212">
        <v>265.89999999999998</v>
      </c>
      <c r="I447" s="213"/>
      <c r="J447" s="209"/>
      <c r="K447" s="209"/>
      <c r="L447" s="214"/>
      <c r="M447" s="215"/>
      <c r="N447" s="216"/>
      <c r="O447" s="216"/>
      <c r="P447" s="216"/>
      <c r="Q447" s="216"/>
      <c r="R447" s="216"/>
      <c r="S447" s="216"/>
      <c r="T447" s="217"/>
      <c r="AT447" s="218" t="s">
        <v>229</v>
      </c>
      <c r="AU447" s="218" t="s">
        <v>21</v>
      </c>
      <c r="AV447" s="14" t="s">
        <v>21</v>
      </c>
      <c r="AW447" s="14" t="s">
        <v>42</v>
      </c>
      <c r="AX447" s="14" t="s">
        <v>82</v>
      </c>
      <c r="AY447" s="218" t="s">
        <v>221</v>
      </c>
    </row>
    <row r="448" spans="1:65" s="15" customFormat="1">
      <c r="B448" s="219"/>
      <c r="C448" s="220"/>
      <c r="D448" s="199" t="s">
        <v>229</v>
      </c>
      <c r="E448" s="221" t="s">
        <v>44</v>
      </c>
      <c r="F448" s="222" t="s">
        <v>232</v>
      </c>
      <c r="G448" s="220"/>
      <c r="H448" s="223">
        <v>267.89999999999998</v>
      </c>
      <c r="I448" s="224"/>
      <c r="J448" s="220"/>
      <c r="K448" s="220"/>
      <c r="L448" s="225"/>
      <c r="M448" s="226"/>
      <c r="N448" s="227"/>
      <c r="O448" s="227"/>
      <c r="P448" s="227"/>
      <c r="Q448" s="227"/>
      <c r="R448" s="227"/>
      <c r="S448" s="227"/>
      <c r="T448" s="228"/>
      <c r="AT448" s="229" t="s">
        <v>229</v>
      </c>
      <c r="AU448" s="229" t="s">
        <v>21</v>
      </c>
      <c r="AV448" s="15" t="s">
        <v>227</v>
      </c>
      <c r="AW448" s="15" t="s">
        <v>42</v>
      </c>
      <c r="AX448" s="15" t="s">
        <v>89</v>
      </c>
      <c r="AY448" s="229" t="s">
        <v>221</v>
      </c>
    </row>
    <row r="449" spans="1:65" s="2" customFormat="1" ht="14.45" customHeight="1">
      <c r="A449" s="37"/>
      <c r="B449" s="38"/>
      <c r="C449" s="184" t="s">
        <v>522</v>
      </c>
      <c r="D449" s="184" t="s">
        <v>223</v>
      </c>
      <c r="E449" s="185" t="s">
        <v>1270</v>
      </c>
      <c r="F449" s="186" t="s">
        <v>1271</v>
      </c>
      <c r="G449" s="187" t="s">
        <v>501</v>
      </c>
      <c r="H449" s="188">
        <v>2</v>
      </c>
      <c r="I449" s="189"/>
      <c r="J449" s="190">
        <f>ROUND(I449*H449,2)</f>
        <v>0</v>
      </c>
      <c r="K449" s="186" t="s">
        <v>529</v>
      </c>
      <c r="L449" s="42"/>
      <c r="M449" s="191" t="s">
        <v>44</v>
      </c>
      <c r="N449" s="192" t="s">
        <v>53</v>
      </c>
      <c r="O449" s="67"/>
      <c r="P449" s="193">
        <f>O449*H449</f>
        <v>0</v>
      </c>
      <c r="Q449" s="193">
        <v>0</v>
      </c>
      <c r="R449" s="193">
        <f>Q449*H449</f>
        <v>0</v>
      </c>
      <c r="S449" s="193">
        <v>0</v>
      </c>
      <c r="T449" s="194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95" t="s">
        <v>227</v>
      </c>
      <c r="AT449" s="195" t="s">
        <v>223</v>
      </c>
      <c r="AU449" s="195" t="s">
        <v>21</v>
      </c>
      <c r="AY449" s="19" t="s">
        <v>221</v>
      </c>
      <c r="BE449" s="196">
        <f>IF(N449="základní",J449,0)</f>
        <v>0</v>
      </c>
      <c r="BF449" s="196">
        <f>IF(N449="snížená",J449,0)</f>
        <v>0</v>
      </c>
      <c r="BG449" s="196">
        <f>IF(N449="zákl. přenesená",J449,0)</f>
        <v>0</v>
      </c>
      <c r="BH449" s="196">
        <f>IF(N449="sníž. přenesená",J449,0)</f>
        <v>0</v>
      </c>
      <c r="BI449" s="196">
        <f>IF(N449="nulová",J449,0)</f>
        <v>0</v>
      </c>
      <c r="BJ449" s="19" t="s">
        <v>89</v>
      </c>
      <c r="BK449" s="196">
        <f>ROUND(I449*H449,2)</f>
        <v>0</v>
      </c>
      <c r="BL449" s="19" t="s">
        <v>227</v>
      </c>
      <c r="BM449" s="195" t="s">
        <v>1272</v>
      </c>
    </row>
    <row r="450" spans="1:65" s="13" customFormat="1">
      <c r="B450" s="197"/>
      <c r="C450" s="198"/>
      <c r="D450" s="199" t="s">
        <v>229</v>
      </c>
      <c r="E450" s="200" t="s">
        <v>44</v>
      </c>
      <c r="F450" s="201" t="s">
        <v>1044</v>
      </c>
      <c r="G450" s="198"/>
      <c r="H450" s="200" t="s">
        <v>44</v>
      </c>
      <c r="I450" s="202"/>
      <c r="J450" s="198"/>
      <c r="K450" s="198"/>
      <c r="L450" s="203"/>
      <c r="M450" s="204"/>
      <c r="N450" s="205"/>
      <c r="O450" s="205"/>
      <c r="P450" s="205"/>
      <c r="Q450" s="205"/>
      <c r="R450" s="205"/>
      <c r="S450" s="205"/>
      <c r="T450" s="206"/>
      <c r="AT450" s="207" t="s">
        <v>229</v>
      </c>
      <c r="AU450" s="207" t="s">
        <v>21</v>
      </c>
      <c r="AV450" s="13" t="s">
        <v>89</v>
      </c>
      <c r="AW450" s="13" t="s">
        <v>42</v>
      </c>
      <c r="AX450" s="13" t="s">
        <v>82</v>
      </c>
      <c r="AY450" s="207" t="s">
        <v>221</v>
      </c>
    </row>
    <row r="451" spans="1:65" s="14" customFormat="1">
      <c r="B451" s="208"/>
      <c r="C451" s="209"/>
      <c r="D451" s="199" t="s">
        <v>229</v>
      </c>
      <c r="E451" s="210" t="s">
        <v>44</v>
      </c>
      <c r="F451" s="211" t="s">
        <v>1273</v>
      </c>
      <c r="G451" s="209"/>
      <c r="H451" s="212">
        <v>2</v>
      </c>
      <c r="I451" s="213"/>
      <c r="J451" s="209"/>
      <c r="K451" s="209"/>
      <c r="L451" s="214"/>
      <c r="M451" s="215"/>
      <c r="N451" s="216"/>
      <c r="O451" s="216"/>
      <c r="P451" s="216"/>
      <c r="Q451" s="216"/>
      <c r="R451" s="216"/>
      <c r="S451" s="216"/>
      <c r="T451" s="217"/>
      <c r="AT451" s="218" t="s">
        <v>229</v>
      </c>
      <c r="AU451" s="218" t="s">
        <v>21</v>
      </c>
      <c r="AV451" s="14" t="s">
        <v>21</v>
      </c>
      <c r="AW451" s="14" t="s">
        <v>42</v>
      </c>
      <c r="AX451" s="14" t="s">
        <v>82</v>
      </c>
      <c r="AY451" s="218" t="s">
        <v>221</v>
      </c>
    </row>
    <row r="452" spans="1:65" s="15" customFormat="1">
      <c r="B452" s="219"/>
      <c r="C452" s="220"/>
      <c r="D452" s="199" t="s">
        <v>229</v>
      </c>
      <c r="E452" s="221" t="s">
        <v>44</v>
      </c>
      <c r="F452" s="222" t="s">
        <v>232</v>
      </c>
      <c r="G452" s="220"/>
      <c r="H452" s="223">
        <v>2</v>
      </c>
      <c r="I452" s="224"/>
      <c r="J452" s="220"/>
      <c r="K452" s="220"/>
      <c r="L452" s="225"/>
      <c r="M452" s="226"/>
      <c r="N452" s="227"/>
      <c r="O452" s="227"/>
      <c r="P452" s="227"/>
      <c r="Q452" s="227"/>
      <c r="R452" s="227"/>
      <c r="S452" s="227"/>
      <c r="T452" s="228"/>
      <c r="AT452" s="229" t="s">
        <v>229</v>
      </c>
      <c r="AU452" s="229" t="s">
        <v>21</v>
      </c>
      <c r="AV452" s="15" t="s">
        <v>227</v>
      </c>
      <c r="AW452" s="15" t="s">
        <v>42</v>
      </c>
      <c r="AX452" s="15" t="s">
        <v>89</v>
      </c>
      <c r="AY452" s="229" t="s">
        <v>221</v>
      </c>
    </row>
    <row r="453" spans="1:65" s="2" customFormat="1" ht="14.45" customHeight="1">
      <c r="A453" s="37"/>
      <c r="B453" s="38"/>
      <c r="C453" s="245" t="s">
        <v>526</v>
      </c>
      <c r="D453" s="245" t="s">
        <v>447</v>
      </c>
      <c r="E453" s="246" t="s">
        <v>1274</v>
      </c>
      <c r="F453" s="247" t="s">
        <v>1275</v>
      </c>
      <c r="G453" s="248" t="s">
        <v>501</v>
      </c>
      <c r="H453" s="249">
        <v>2.04</v>
      </c>
      <c r="I453" s="250"/>
      <c r="J453" s="251">
        <f>ROUND(I453*H453,2)</f>
        <v>0</v>
      </c>
      <c r="K453" s="247" t="s">
        <v>529</v>
      </c>
      <c r="L453" s="252"/>
      <c r="M453" s="253" t="s">
        <v>44</v>
      </c>
      <c r="N453" s="254" t="s">
        <v>53</v>
      </c>
      <c r="O453" s="67"/>
      <c r="P453" s="193">
        <f>O453*H453</f>
        <v>0</v>
      </c>
      <c r="Q453" s="193">
        <v>36.35</v>
      </c>
      <c r="R453" s="193">
        <f>Q453*H453</f>
        <v>74.154000000000011</v>
      </c>
      <c r="S453" s="193">
        <v>0</v>
      </c>
      <c r="T453" s="194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95" t="s">
        <v>267</v>
      </c>
      <c r="AT453" s="195" t="s">
        <v>447</v>
      </c>
      <c r="AU453" s="195" t="s">
        <v>21</v>
      </c>
      <c r="AY453" s="19" t="s">
        <v>221</v>
      </c>
      <c r="BE453" s="196">
        <f>IF(N453="základní",J453,0)</f>
        <v>0</v>
      </c>
      <c r="BF453" s="196">
        <f>IF(N453="snížená",J453,0)</f>
        <v>0</v>
      </c>
      <c r="BG453" s="196">
        <f>IF(N453="zákl. přenesená",J453,0)</f>
        <v>0</v>
      </c>
      <c r="BH453" s="196">
        <f>IF(N453="sníž. přenesená",J453,0)</f>
        <v>0</v>
      </c>
      <c r="BI453" s="196">
        <f>IF(N453="nulová",J453,0)</f>
        <v>0</v>
      </c>
      <c r="BJ453" s="19" t="s">
        <v>89</v>
      </c>
      <c r="BK453" s="196">
        <f>ROUND(I453*H453,2)</f>
        <v>0</v>
      </c>
      <c r="BL453" s="19" t="s">
        <v>227</v>
      </c>
      <c r="BM453" s="195" t="s">
        <v>1276</v>
      </c>
    </row>
    <row r="454" spans="1:65" s="2" customFormat="1" ht="48.75">
      <c r="A454" s="37"/>
      <c r="B454" s="38"/>
      <c r="C454" s="39"/>
      <c r="D454" s="199" t="s">
        <v>288</v>
      </c>
      <c r="E454" s="39"/>
      <c r="F454" s="241" t="s">
        <v>1277</v>
      </c>
      <c r="G454" s="39"/>
      <c r="H454" s="39"/>
      <c r="I454" s="242"/>
      <c r="J454" s="39"/>
      <c r="K454" s="39"/>
      <c r="L454" s="42"/>
      <c r="M454" s="243"/>
      <c r="N454" s="244"/>
      <c r="O454" s="67"/>
      <c r="P454" s="67"/>
      <c r="Q454" s="67"/>
      <c r="R454" s="67"/>
      <c r="S454" s="67"/>
      <c r="T454" s="68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9" t="s">
        <v>288</v>
      </c>
      <c r="AU454" s="19" t="s">
        <v>21</v>
      </c>
    </row>
    <row r="455" spans="1:65" s="14" customFormat="1">
      <c r="B455" s="208"/>
      <c r="C455" s="209"/>
      <c r="D455" s="199" t="s">
        <v>229</v>
      </c>
      <c r="E455" s="209"/>
      <c r="F455" s="211" t="s">
        <v>1278</v>
      </c>
      <c r="G455" s="209"/>
      <c r="H455" s="212">
        <v>2.04</v>
      </c>
      <c r="I455" s="213"/>
      <c r="J455" s="209"/>
      <c r="K455" s="209"/>
      <c r="L455" s="214"/>
      <c r="M455" s="215"/>
      <c r="N455" s="216"/>
      <c r="O455" s="216"/>
      <c r="P455" s="216"/>
      <c r="Q455" s="216"/>
      <c r="R455" s="216"/>
      <c r="S455" s="216"/>
      <c r="T455" s="217"/>
      <c r="AT455" s="218" t="s">
        <v>229</v>
      </c>
      <c r="AU455" s="218" t="s">
        <v>21</v>
      </c>
      <c r="AV455" s="14" t="s">
        <v>21</v>
      </c>
      <c r="AW455" s="14" t="s">
        <v>4</v>
      </c>
      <c r="AX455" s="14" t="s">
        <v>89</v>
      </c>
      <c r="AY455" s="218" t="s">
        <v>221</v>
      </c>
    </row>
    <row r="456" spans="1:65" s="12" customFormat="1" ht="22.9" customHeight="1">
      <c r="B456" s="168"/>
      <c r="C456" s="169"/>
      <c r="D456" s="170" t="s">
        <v>81</v>
      </c>
      <c r="E456" s="182" t="s">
        <v>227</v>
      </c>
      <c r="F456" s="182" t="s">
        <v>1279</v>
      </c>
      <c r="G456" s="169"/>
      <c r="H456" s="169"/>
      <c r="I456" s="172"/>
      <c r="J456" s="183">
        <f>BK456</f>
        <v>0</v>
      </c>
      <c r="K456" s="169"/>
      <c r="L456" s="174"/>
      <c r="M456" s="175"/>
      <c r="N456" s="176"/>
      <c r="O456" s="176"/>
      <c r="P456" s="177">
        <f>SUM(P457:P513)</f>
        <v>0</v>
      </c>
      <c r="Q456" s="176"/>
      <c r="R456" s="177">
        <f>SUM(R457:R513)</f>
        <v>0.86984560000000011</v>
      </c>
      <c r="S456" s="176"/>
      <c r="T456" s="178">
        <f>SUM(T457:T513)</f>
        <v>0</v>
      </c>
      <c r="AR456" s="179" t="s">
        <v>89</v>
      </c>
      <c r="AT456" s="180" t="s">
        <v>81</v>
      </c>
      <c r="AU456" s="180" t="s">
        <v>89</v>
      </c>
      <c r="AY456" s="179" t="s">
        <v>221</v>
      </c>
      <c r="BK456" s="181">
        <f>SUM(BK457:BK513)</f>
        <v>0</v>
      </c>
    </row>
    <row r="457" spans="1:65" s="2" customFormat="1" ht="14.45" customHeight="1">
      <c r="A457" s="37"/>
      <c r="B457" s="38"/>
      <c r="C457" s="184" t="s">
        <v>531</v>
      </c>
      <c r="D457" s="184" t="s">
        <v>223</v>
      </c>
      <c r="E457" s="185" t="s">
        <v>1280</v>
      </c>
      <c r="F457" s="186" t="s">
        <v>1281</v>
      </c>
      <c r="G457" s="187" t="s">
        <v>306</v>
      </c>
      <c r="H457" s="188">
        <v>45.055</v>
      </c>
      <c r="I457" s="189"/>
      <c r="J457" s="190">
        <f>ROUND(I457*H457,2)</f>
        <v>0</v>
      </c>
      <c r="K457" s="186" t="s">
        <v>226</v>
      </c>
      <c r="L457" s="42"/>
      <c r="M457" s="191" t="s">
        <v>44</v>
      </c>
      <c r="N457" s="192" t="s">
        <v>53</v>
      </c>
      <c r="O457" s="67"/>
      <c r="P457" s="193">
        <f>O457*H457</f>
        <v>0</v>
      </c>
      <c r="Q457" s="193">
        <v>0</v>
      </c>
      <c r="R457" s="193">
        <f>Q457*H457</f>
        <v>0</v>
      </c>
      <c r="S457" s="193">
        <v>0</v>
      </c>
      <c r="T457" s="194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95" t="s">
        <v>227</v>
      </c>
      <c r="AT457" s="195" t="s">
        <v>223</v>
      </c>
      <c r="AU457" s="195" t="s">
        <v>21</v>
      </c>
      <c r="AY457" s="19" t="s">
        <v>221</v>
      </c>
      <c r="BE457" s="196">
        <f>IF(N457="základní",J457,0)</f>
        <v>0</v>
      </c>
      <c r="BF457" s="196">
        <f>IF(N457="snížená",J457,0)</f>
        <v>0</v>
      </c>
      <c r="BG457" s="196">
        <f>IF(N457="zákl. přenesená",J457,0)</f>
        <v>0</v>
      </c>
      <c r="BH457" s="196">
        <f>IF(N457="sníž. přenesená",J457,0)</f>
        <v>0</v>
      </c>
      <c r="BI457" s="196">
        <f>IF(N457="nulová",J457,0)</f>
        <v>0</v>
      </c>
      <c r="BJ457" s="19" t="s">
        <v>89</v>
      </c>
      <c r="BK457" s="196">
        <f>ROUND(I457*H457,2)</f>
        <v>0</v>
      </c>
      <c r="BL457" s="19" t="s">
        <v>227</v>
      </c>
      <c r="BM457" s="195" t="s">
        <v>1282</v>
      </c>
    </row>
    <row r="458" spans="1:65" s="13" customFormat="1">
      <c r="B458" s="197"/>
      <c r="C458" s="198"/>
      <c r="D458" s="199" t="s">
        <v>229</v>
      </c>
      <c r="E458" s="200" t="s">
        <v>44</v>
      </c>
      <c r="F458" s="201" t="s">
        <v>1283</v>
      </c>
      <c r="G458" s="198"/>
      <c r="H458" s="200" t="s">
        <v>44</v>
      </c>
      <c r="I458" s="202"/>
      <c r="J458" s="198"/>
      <c r="K458" s="198"/>
      <c r="L458" s="203"/>
      <c r="M458" s="204"/>
      <c r="N458" s="205"/>
      <c r="O458" s="205"/>
      <c r="P458" s="205"/>
      <c r="Q458" s="205"/>
      <c r="R458" s="205"/>
      <c r="S458" s="205"/>
      <c r="T458" s="206"/>
      <c r="AT458" s="207" t="s">
        <v>229</v>
      </c>
      <c r="AU458" s="207" t="s">
        <v>21</v>
      </c>
      <c r="AV458" s="13" t="s">
        <v>89</v>
      </c>
      <c r="AW458" s="13" t="s">
        <v>42</v>
      </c>
      <c r="AX458" s="13" t="s">
        <v>82</v>
      </c>
      <c r="AY458" s="207" t="s">
        <v>221</v>
      </c>
    </row>
    <row r="459" spans="1:65" s="13" customFormat="1">
      <c r="B459" s="197"/>
      <c r="C459" s="198"/>
      <c r="D459" s="199" t="s">
        <v>229</v>
      </c>
      <c r="E459" s="200" t="s">
        <v>44</v>
      </c>
      <c r="F459" s="201" t="s">
        <v>1062</v>
      </c>
      <c r="G459" s="198"/>
      <c r="H459" s="200" t="s">
        <v>44</v>
      </c>
      <c r="I459" s="202"/>
      <c r="J459" s="198"/>
      <c r="K459" s="198"/>
      <c r="L459" s="203"/>
      <c r="M459" s="204"/>
      <c r="N459" s="205"/>
      <c r="O459" s="205"/>
      <c r="P459" s="205"/>
      <c r="Q459" s="205"/>
      <c r="R459" s="205"/>
      <c r="S459" s="205"/>
      <c r="T459" s="206"/>
      <c r="AT459" s="207" t="s">
        <v>229</v>
      </c>
      <c r="AU459" s="207" t="s">
        <v>21</v>
      </c>
      <c r="AV459" s="13" t="s">
        <v>89</v>
      </c>
      <c r="AW459" s="13" t="s">
        <v>42</v>
      </c>
      <c r="AX459" s="13" t="s">
        <v>82</v>
      </c>
      <c r="AY459" s="207" t="s">
        <v>221</v>
      </c>
    </row>
    <row r="460" spans="1:65" s="14" customFormat="1">
      <c r="B460" s="208"/>
      <c r="C460" s="209"/>
      <c r="D460" s="199" t="s">
        <v>229</v>
      </c>
      <c r="E460" s="210" t="s">
        <v>44</v>
      </c>
      <c r="F460" s="211" t="s">
        <v>1284</v>
      </c>
      <c r="G460" s="209"/>
      <c r="H460" s="212">
        <v>4.3550000000000004</v>
      </c>
      <c r="I460" s="213"/>
      <c r="J460" s="209"/>
      <c r="K460" s="209"/>
      <c r="L460" s="214"/>
      <c r="M460" s="215"/>
      <c r="N460" s="216"/>
      <c r="O460" s="216"/>
      <c r="P460" s="216"/>
      <c r="Q460" s="216"/>
      <c r="R460" s="216"/>
      <c r="S460" s="216"/>
      <c r="T460" s="217"/>
      <c r="AT460" s="218" t="s">
        <v>229</v>
      </c>
      <c r="AU460" s="218" t="s">
        <v>21</v>
      </c>
      <c r="AV460" s="14" t="s">
        <v>21</v>
      </c>
      <c r="AW460" s="14" t="s">
        <v>42</v>
      </c>
      <c r="AX460" s="14" t="s">
        <v>82</v>
      </c>
      <c r="AY460" s="218" t="s">
        <v>221</v>
      </c>
    </row>
    <row r="461" spans="1:65" s="14" customFormat="1">
      <c r="B461" s="208"/>
      <c r="C461" s="209"/>
      <c r="D461" s="199" t="s">
        <v>229</v>
      </c>
      <c r="E461" s="210" t="s">
        <v>44</v>
      </c>
      <c r="F461" s="211" t="s">
        <v>1285</v>
      </c>
      <c r="G461" s="209"/>
      <c r="H461" s="212">
        <v>0.32500000000000001</v>
      </c>
      <c r="I461" s="213"/>
      <c r="J461" s="209"/>
      <c r="K461" s="209"/>
      <c r="L461" s="214"/>
      <c r="M461" s="215"/>
      <c r="N461" s="216"/>
      <c r="O461" s="216"/>
      <c r="P461" s="216"/>
      <c r="Q461" s="216"/>
      <c r="R461" s="216"/>
      <c r="S461" s="216"/>
      <c r="T461" s="217"/>
      <c r="AT461" s="218" t="s">
        <v>229</v>
      </c>
      <c r="AU461" s="218" t="s">
        <v>21</v>
      </c>
      <c r="AV461" s="14" t="s">
        <v>21</v>
      </c>
      <c r="AW461" s="14" t="s">
        <v>42</v>
      </c>
      <c r="AX461" s="14" t="s">
        <v>82</v>
      </c>
      <c r="AY461" s="218" t="s">
        <v>221</v>
      </c>
    </row>
    <row r="462" spans="1:65" s="14" customFormat="1">
      <c r="B462" s="208"/>
      <c r="C462" s="209"/>
      <c r="D462" s="199" t="s">
        <v>229</v>
      </c>
      <c r="E462" s="210" t="s">
        <v>44</v>
      </c>
      <c r="F462" s="211" t="s">
        <v>1286</v>
      </c>
      <c r="G462" s="209"/>
      <c r="H462" s="212">
        <v>0.50700000000000001</v>
      </c>
      <c r="I462" s="213"/>
      <c r="J462" s="209"/>
      <c r="K462" s="209"/>
      <c r="L462" s="214"/>
      <c r="M462" s="215"/>
      <c r="N462" s="216"/>
      <c r="O462" s="216"/>
      <c r="P462" s="216"/>
      <c r="Q462" s="216"/>
      <c r="R462" s="216"/>
      <c r="S462" s="216"/>
      <c r="T462" s="217"/>
      <c r="AT462" s="218" t="s">
        <v>229</v>
      </c>
      <c r="AU462" s="218" t="s">
        <v>21</v>
      </c>
      <c r="AV462" s="14" t="s">
        <v>21</v>
      </c>
      <c r="AW462" s="14" t="s">
        <v>42</v>
      </c>
      <c r="AX462" s="14" t="s">
        <v>82</v>
      </c>
      <c r="AY462" s="218" t="s">
        <v>221</v>
      </c>
    </row>
    <row r="463" spans="1:65" s="14" customFormat="1">
      <c r="B463" s="208"/>
      <c r="C463" s="209"/>
      <c r="D463" s="199" t="s">
        <v>229</v>
      </c>
      <c r="E463" s="210" t="s">
        <v>44</v>
      </c>
      <c r="F463" s="211" t="s">
        <v>1287</v>
      </c>
      <c r="G463" s="209"/>
      <c r="H463" s="212">
        <v>5.2</v>
      </c>
      <c r="I463" s="213"/>
      <c r="J463" s="209"/>
      <c r="K463" s="209"/>
      <c r="L463" s="214"/>
      <c r="M463" s="215"/>
      <c r="N463" s="216"/>
      <c r="O463" s="216"/>
      <c r="P463" s="216"/>
      <c r="Q463" s="216"/>
      <c r="R463" s="216"/>
      <c r="S463" s="216"/>
      <c r="T463" s="217"/>
      <c r="AT463" s="218" t="s">
        <v>229</v>
      </c>
      <c r="AU463" s="218" t="s">
        <v>21</v>
      </c>
      <c r="AV463" s="14" t="s">
        <v>21</v>
      </c>
      <c r="AW463" s="14" t="s">
        <v>42</v>
      </c>
      <c r="AX463" s="14" t="s">
        <v>82</v>
      </c>
      <c r="AY463" s="218" t="s">
        <v>221</v>
      </c>
    </row>
    <row r="464" spans="1:65" s="14" customFormat="1">
      <c r="B464" s="208"/>
      <c r="C464" s="209"/>
      <c r="D464" s="199" t="s">
        <v>229</v>
      </c>
      <c r="E464" s="210" t="s">
        <v>44</v>
      </c>
      <c r="F464" s="211" t="s">
        <v>1288</v>
      </c>
      <c r="G464" s="209"/>
      <c r="H464" s="212">
        <v>5.98</v>
      </c>
      <c r="I464" s="213"/>
      <c r="J464" s="209"/>
      <c r="K464" s="209"/>
      <c r="L464" s="214"/>
      <c r="M464" s="215"/>
      <c r="N464" s="216"/>
      <c r="O464" s="216"/>
      <c r="P464" s="216"/>
      <c r="Q464" s="216"/>
      <c r="R464" s="216"/>
      <c r="S464" s="216"/>
      <c r="T464" s="217"/>
      <c r="AT464" s="218" t="s">
        <v>229</v>
      </c>
      <c r="AU464" s="218" t="s">
        <v>21</v>
      </c>
      <c r="AV464" s="14" t="s">
        <v>21</v>
      </c>
      <c r="AW464" s="14" t="s">
        <v>42</v>
      </c>
      <c r="AX464" s="14" t="s">
        <v>82</v>
      </c>
      <c r="AY464" s="218" t="s">
        <v>221</v>
      </c>
    </row>
    <row r="465" spans="1:65" s="14" customFormat="1">
      <c r="B465" s="208"/>
      <c r="C465" s="209"/>
      <c r="D465" s="199" t="s">
        <v>229</v>
      </c>
      <c r="E465" s="210" t="s">
        <v>44</v>
      </c>
      <c r="F465" s="211" t="s">
        <v>1289</v>
      </c>
      <c r="G465" s="209"/>
      <c r="H465" s="212">
        <v>6.5</v>
      </c>
      <c r="I465" s="213"/>
      <c r="J465" s="209"/>
      <c r="K465" s="209"/>
      <c r="L465" s="214"/>
      <c r="M465" s="215"/>
      <c r="N465" s="216"/>
      <c r="O465" s="216"/>
      <c r="P465" s="216"/>
      <c r="Q465" s="216"/>
      <c r="R465" s="216"/>
      <c r="S465" s="216"/>
      <c r="T465" s="217"/>
      <c r="AT465" s="218" t="s">
        <v>229</v>
      </c>
      <c r="AU465" s="218" t="s">
        <v>21</v>
      </c>
      <c r="AV465" s="14" t="s">
        <v>21</v>
      </c>
      <c r="AW465" s="14" t="s">
        <v>42</v>
      </c>
      <c r="AX465" s="14" t="s">
        <v>82</v>
      </c>
      <c r="AY465" s="218" t="s">
        <v>221</v>
      </c>
    </row>
    <row r="466" spans="1:65" s="14" customFormat="1">
      <c r="B466" s="208"/>
      <c r="C466" s="209"/>
      <c r="D466" s="199" t="s">
        <v>229</v>
      </c>
      <c r="E466" s="210" t="s">
        <v>44</v>
      </c>
      <c r="F466" s="211" t="s">
        <v>1290</v>
      </c>
      <c r="G466" s="209"/>
      <c r="H466" s="212">
        <v>6.24</v>
      </c>
      <c r="I466" s="213"/>
      <c r="J466" s="209"/>
      <c r="K466" s="209"/>
      <c r="L466" s="214"/>
      <c r="M466" s="215"/>
      <c r="N466" s="216"/>
      <c r="O466" s="216"/>
      <c r="P466" s="216"/>
      <c r="Q466" s="216"/>
      <c r="R466" s="216"/>
      <c r="S466" s="216"/>
      <c r="T466" s="217"/>
      <c r="AT466" s="218" t="s">
        <v>229</v>
      </c>
      <c r="AU466" s="218" t="s">
        <v>21</v>
      </c>
      <c r="AV466" s="14" t="s">
        <v>21</v>
      </c>
      <c r="AW466" s="14" t="s">
        <v>42</v>
      </c>
      <c r="AX466" s="14" t="s">
        <v>82</v>
      </c>
      <c r="AY466" s="218" t="s">
        <v>221</v>
      </c>
    </row>
    <row r="467" spans="1:65" s="14" customFormat="1">
      <c r="B467" s="208"/>
      <c r="C467" s="209"/>
      <c r="D467" s="199" t="s">
        <v>229</v>
      </c>
      <c r="E467" s="210" t="s">
        <v>44</v>
      </c>
      <c r="F467" s="211" t="s">
        <v>1291</v>
      </c>
      <c r="G467" s="209"/>
      <c r="H467" s="212">
        <v>5.46</v>
      </c>
      <c r="I467" s="213"/>
      <c r="J467" s="209"/>
      <c r="K467" s="209"/>
      <c r="L467" s="214"/>
      <c r="M467" s="215"/>
      <c r="N467" s="216"/>
      <c r="O467" s="216"/>
      <c r="P467" s="216"/>
      <c r="Q467" s="216"/>
      <c r="R467" s="216"/>
      <c r="S467" s="216"/>
      <c r="T467" s="217"/>
      <c r="AT467" s="218" t="s">
        <v>229</v>
      </c>
      <c r="AU467" s="218" t="s">
        <v>21</v>
      </c>
      <c r="AV467" s="14" t="s">
        <v>21</v>
      </c>
      <c r="AW467" s="14" t="s">
        <v>42</v>
      </c>
      <c r="AX467" s="14" t="s">
        <v>82</v>
      </c>
      <c r="AY467" s="218" t="s">
        <v>221</v>
      </c>
    </row>
    <row r="468" spans="1:65" s="13" customFormat="1">
      <c r="B468" s="197"/>
      <c r="C468" s="198"/>
      <c r="D468" s="199" t="s">
        <v>229</v>
      </c>
      <c r="E468" s="200" t="s">
        <v>44</v>
      </c>
      <c r="F468" s="201" t="s">
        <v>1044</v>
      </c>
      <c r="G468" s="198"/>
      <c r="H468" s="200" t="s">
        <v>44</v>
      </c>
      <c r="I468" s="202"/>
      <c r="J468" s="198"/>
      <c r="K468" s="198"/>
      <c r="L468" s="203"/>
      <c r="M468" s="204"/>
      <c r="N468" s="205"/>
      <c r="O468" s="205"/>
      <c r="P468" s="205"/>
      <c r="Q468" s="205"/>
      <c r="R468" s="205"/>
      <c r="S468" s="205"/>
      <c r="T468" s="206"/>
      <c r="AT468" s="207" t="s">
        <v>229</v>
      </c>
      <c r="AU468" s="207" t="s">
        <v>21</v>
      </c>
      <c r="AV468" s="13" t="s">
        <v>89</v>
      </c>
      <c r="AW468" s="13" t="s">
        <v>42</v>
      </c>
      <c r="AX468" s="13" t="s">
        <v>82</v>
      </c>
      <c r="AY468" s="207" t="s">
        <v>221</v>
      </c>
    </row>
    <row r="469" spans="1:65" s="14" customFormat="1">
      <c r="B469" s="208"/>
      <c r="C469" s="209"/>
      <c r="D469" s="199" t="s">
        <v>229</v>
      </c>
      <c r="E469" s="210" t="s">
        <v>44</v>
      </c>
      <c r="F469" s="211" t="s">
        <v>1292</v>
      </c>
      <c r="G469" s="209"/>
      <c r="H469" s="212">
        <v>10.488</v>
      </c>
      <c r="I469" s="213"/>
      <c r="J469" s="209"/>
      <c r="K469" s="209"/>
      <c r="L469" s="214"/>
      <c r="M469" s="215"/>
      <c r="N469" s="216"/>
      <c r="O469" s="216"/>
      <c r="P469" s="216"/>
      <c r="Q469" s="216"/>
      <c r="R469" s="216"/>
      <c r="S469" s="216"/>
      <c r="T469" s="217"/>
      <c r="AT469" s="218" t="s">
        <v>229</v>
      </c>
      <c r="AU469" s="218" t="s">
        <v>21</v>
      </c>
      <c r="AV469" s="14" t="s">
        <v>21</v>
      </c>
      <c r="AW469" s="14" t="s">
        <v>42</v>
      </c>
      <c r="AX469" s="14" t="s">
        <v>82</v>
      </c>
      <c r="AY469" s="218" t="s">
        <v>221</v>
      </c>
    </row>
    <row r="470" spans="1:65" s="15" customFormat="1">
      <c r="B470" s="219"/>
      <c r="C470" s="220"/>
      <c r="D470" s="199" t="s">
        <v>229</v>
      </c>
      <c r="E470" s="221" t="s">
        <v>44</v>
      </c>
      <c r="F470" s="222" t="s">
        <v>232</v>
      </c>
      <c r="G470" s="220"/>
      <c r="H470" s="223">
        <v>45.055</v>
      </c>
      <c r="I470" s="224"/>
      <c r="J470" s="220"/>
      <c r="K470" s="220"/>
      <c r="L470" s="225"/>
      <c r="M470" s="226"/>
      <c r="N470" s="227"/>
      <c r="O470" s="227"/>
      <c r="P470" s="227"/>
      <c r="Q470" s="227"/>
      <c r="R470" s="227"/>
      <c r="S470" s="227"/>
      <c r="T470" s="228"/>
      <c r="AT470" s="229" t="s">
        <v>229</v>
      </c>
      <c r="AU470" s="229" t="s">
        <v>21</v>
      </c>
      <c r="AV470" s="15" t="s">
        <v>227</v>
      </c>
      <c r="AW470" s="15" t="s">
        <v>42</v>
      </c>
      <c r="AX470" s="15" t="s">
        <v>89</v>
      </c>
      <c r="AY470" s="229" t="s">
        <v>221</v>
      </c>
    </row>
    <row r="471" spans="1:65" s="2" customFormat="1" ht="14.45" customHeight="1">
      <c r="A471" s="37"/>
      <c r="B471" s="38"/>
      <c r="C471" s="184" t="s">
        <v>535</v>
      </c>
      <c r="D471" s="184" t="s">
        <v>223</v>
      </c>
      <c r="E471" s="185" t="s">
        <v>1293</v>
      </c>
      <c r="F471" s="186" t="s">
        <v>1294</v>
      </c>
      <c r="G471" s="187" t="s">
        <v>501</v>
      </c>
      <c r="H471" s="188">
        <v>10</v>
      </c>
      <c r="I471" s="189"/>
      <c r="J471" s="190">
        <f>ROUND(I471*H471,2)</f>
        <v>0</v>
      </c>
      <c r="K471" s="186" t="s">
        <v>226</v>
      </c>
      <c r="L471" s="42"/>
      <c r="M471" s="191" t="s">
        <v>44</v>
      </c>
      <c r="N471" s="192" t="s">
        <v>53</v>
      </c>
      <c r="O471" s="67"/>
      <c r="P471" s="193">
        <f>O471*H471</f>
        <v>0</v>
      </c>
      <c r="Q471" s="193">
        <v>6.6E-3</v>
      </c>
      <c r="R471" s="193">
        <f>Q471*H471</f>
        <v>6.6000000000000003E-2</v>
      </c>
      <c r="S471" s="193">
        <v>0</v>
      </c>
      <c r="T471" s="194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195" t="s">
        <v>227</v>
      </c>
      <c r="AT471" s="195" t="s">
        <v>223</v>
      </c>
      <c r="AU471" s="195" t="s">
        <v>21</v>
      </c>
      <c r="AY471" s="19" t="s">
        <v>221</v>
      </c>
      <c r="BE471" s="196">
        <f>IF(N471="základní",J471,0)</f>
        <v>0</v>
      </c>
      <c r="BF471" s="196">
        <f>IF(N471="snížená",J471,0)</f>
        <v>0</v>
      </c>
      <c r="BG471" s="196">
        <f>IF(N471="zákl. přenesená",J471,0)</f>
        <v>0</v>
      </c>
      <c r="BH471" s="196">
        <f>IF(N471="sníž. přenesená",J471,0)</f>
        <v>0</v>
      </c>
      <c r="BI471" s="196">
        <f>IF(N471="nulová",J471,0)</f>
        <v>0</v>
      </c>
      <c r="BJ471" s="19" t="s">
        <v>89</v>
      </c>
      <c r="BK471" s="196">
        <f>ROUND(I471*H471,2)</f>
        <v>0</v>
      </c>
      <c r="BL471" s="19" t="s">
        <v>227</v>
      </c>
      <c r="BM471" s="195" t="s">
        <v>1295</v>
      </c>
    </row>
    <row r="472" spans="1:65" s="13" customFormat="1">
      <c r="B472" s="197"/>
      <c r="C472" s="198"/>
      <c r="D472" s="199" t="s">
        <v>229</v>
      </c>
      <c r="E472" s="200" t="s">
        <v>44</v>
      </c>
      <c r="F472" s="201" t="s">
        <v>1296</v>
      </c>
      <c r="G472" s="198"/>
      <c r="H472" s="200" t="s">
        <v>44</v>
      </c>
      <c r="I472" s="202"/>
      <c r="J472" s="198"/>
      <c r="K472" s="198"/>
      <c r="L472" s="203"/>
      <c r="M472" s="204"/>
      <c r="N472" s="205"/>
      <c r="O472" s="205"/>
      <c r="P472" s="205"/>
      <c r="Q472" s="205"/>
      <c r="R472" s="205"/>
      <c r="S472" s="205"/>
      <c r="T472" s="206"/>
      <c r="AT472" s="207" t="s">
        <v>229</v>
      </c>
      <c r="AU472" s="207" t="s">
        <v>21</v>
      </c>
      <c r="AV472" s="13" t="s">
        <v>89</v>
      </c>
      <c r="AW472" s="13" t="s">
        <v>42</v>
      </c>
      <c r="AX472" s="13" t="s">
        <v>82</v>
      </c>
      <c r="AY472" s="207" t="s">
        <v>221</v>
      </c>
    </row>
    <row r="473" spans="1:65" s="14" customFormat="1">
      <c r="B473" s="208"/>
      <c r="C473" s="209"/>
      <c r="D473" s="199" t="s">
        <v>229</v>
      </c>
      <c r="E473" s="210" t="s">
        <v>44</v>
      </c>
      <c r="F473" s="211" t="s">
        <v>1297</v>
      </c>
      <c r="G473" s="209"/>
      <c r="H473" s="212">
        <v>2</v>
      </c>
      <c r="I473" s="213"/>
      <c r="J473" s="209"/>
      <c r="K473" s="209"/>
      <c r="L473" s="214"/>
      <c r="M473" s="215"/>
      <c r="N473" s="216"/>
      <c r="O473" s="216"/>
      <c r="P473" s="216"/>
      <c r="Q473" s="216"/>
      <c r="R473" s="216"/>
      <c r="S473" s="216"/>
      <c r="T473" s="217"/>
      <c r="AT473" s="218" t="s">
        <v>229</v>
      </c>
      <c r="AU473" s="218" t="s">
        <v>21</v>
      </c>
      <c r="AV473" s="14" t="s">
        <v>21</v>
      </c>
      <c r="AW473" s="14" t="s">
        <v>42</v>
      </c>
      <c r="AX473" s="14" t="s">
        <v>82</v>
      </c>
      <c r="AY473" s="218" t="s">
        <v>221</v>
      </c>
    </row>
    <row r="474" spans="1:65" s="14" customFormat="1">
      <c r="B474" s="208"/>
      <c r="C474" s="209"/>
      <c r="D474" s="199" t="s">
        <v>229</v>
      </c>
      <c r="E474" s="210" t="s">
        <v>44</v>
      </c>
      <c r="F474" s="211" t="s">
        <v>1298</v>
      </c>
      <c r="G474" s="209"/>
      <c r="H474" s="212">
        <v>2</v>
      </c>
      <c r="I474" s="213"/>
      <c r="J474" s="209"/>
      <c r="K474" s="209"/>
      <c r="L474" s="214"/>
      <c r="M474" s="215"/>
      <c r="N474" s="216"/>
      <c r="O474" s="216"/>
      <c r="P474" s="216"/>
      <c r="Q474" s="216"/>
      <c r="R474" s="216"/>
      <c r="S474" s="216"/>
      <c r="T474" s="217"/>
      <c r="AT474" s="218" t="s">
        <v>229</v>
      </c>
      <c r="AU474" s="218" t="s">
        <v>21</v>
      </c>
      <c r="AV474" s="14" t="s">
        <v>21</v>
      </c>
      <c r="AW474" s="14" t="s">
        <v>42</v>
      </c>
      <c r="AX474" s="14" t="s">
        <v>82</v>
      </c>
      <c r="AY474" s="218" t="s">
        <v>221</v>
      </c>
    </row>
    <row r="475" spans="1:65" s="14" customFormat="1">
      <c r="B475" s="208"/>
      <c r="C475" s="209"/>
      <c r="D475" s="199" t="s">
        <v>229</v>
      </c>
      <c r="E475" s="210" t="s">
        <v>44</v>
      </c>
      <c r="F475" s="211" t="s">
        <v>1299</v>
      </c>
      <c r="G475" s="209"/>
      <c r="H475" s="212">
        <v>2</v>
      </c>
      <c r="I475" s="213"/>
      <c r="J475" s="209"/>
      <c r="K475" s="209"/>
      <c r="L475" s="214"/>
      <c r="M475" s="215"/>
      <c r="N475" s="216"/>
      <c r="O475" s="216"/>
      <c r="P475" s="216"/>
      <c r="Q475" s="216"/>
      <c r="R475" s="216"/>
      <c r="S475" s="216"/>
      <c r="T475" s="217"/>
      <c r="AT475" s="218" t="s">
        <v>229</v>
      </c>
      <c r="AU475" s="218" t="s">
        <v>21</v>
      </c>
      <c r="AV475" s="14" t="s">
        <v>21</v>
      </c>
      <c r="AW475" s="14" t="s">
        <v>42</v>
      </c>
      <c r="AX475" s="14" t="s">
        <v>82</v>
      </c>
      <c r="AY475" s="218" t="s">
        <v>221</v>
      </c>
    </row>
    <row r="476" spans="1:65" s="14" customFormat="1">
      <c r="B476" s="208"/>
      <c r="C476" s="209"/>
      <c r="D476" s="199" t="s">
        <v>229</v>
      </c>
      <c r="E476" s="210" t="s">
        <v>44</v>
      </c>
      <c r="F476" s="211" t="s">
        <v>1300</v>
      </c>
      <c r="G476" s="209"/>
      <c r="H476" s="212">
        <v>2</v>
      </c>
      <c r="I476" s="213"/>
      <c r="J476" s="209"/>
      <c r="K476" s="209"/>
      <c r="L476" s="214"/>
      <c r="M476" s="215"/>
      <c r="N476" s="216"/>
      <c r="O476" s="216"/>
      <c r="P476" s="216"/>
      <c r="Q476" s="216"/>
      <c r="R476" s="216"/>
      <c r="S476" s="216"/>
      <c r="T476" s="217"/>
      <c r="AT476" s="218" t="s">
        <v>229</v>
      </c>
      <c r="AU476" s="218" t="s">
        <v>21</v>
      </c>
      <c r="AV476" s="14" t="s">
        <v>21</v>
      </c>
      <c r="AW476" s="14" t="s">
        <v>42</v>
      </c>
      <c r="AX476" s="14" t="s">
        <v>82</v>
      </c>
      <c r="AY476" s="218" t="s">
        <v>221</v>
      </c>
    </row>
    <row r="477" spans="1:65" s="14" customFormat="1">
      <c r="B477" s="208"/>
      <c r="C477" s="209"/>
      <c r="D477" s="199" t="s">
        <v>229</v>
      </c>
      <c r="E477" s="210" t="s">
        <v>44</v>
      </c>
      <c r="F477" s="211" t="s">
        <v>1301</v>
      </c>
      <c r="G477" s="209"/>
      <c r="H477" s="212">
        <v>1</v>
      </c>
      <c r="I477" s="213"/>
      <c r="J477" s="209"/>
      <c r="K477" s="209"/>
      <c r="L477" s="214"/>
      <c r="M477" s="215"/>
      <c r="N477" s="216"/>
      <c r="O477" s="216"/>
      <c r="P477" s="216"/>
      <c r="Q477" s="216"/>
      <c r="R477" s="216"/>
      <c r="S477" s="216"/>
      <c r="T477" s="217"/>
      <c r="AT477" s="218" t="s">
        <v>229</v>
      </c>
      <c r="AU477" s="218" t="s">
        <v>21</v>
      </c>
      <c r="AV477" s="14" t="s">
        <v>21</v>
      </c>
      <c r="AW477" s="14" t="s">
        <v>42</v>
      </c>
      <c r="AX477" s="14" t="s">
        <v>82</v>
      </c>
      <c r="AY477" s="218" t="s">
        <v>221</v>
      </c>
    </row>
    <row r="478" spans="1:65" s="14" customFormat="1">
      <c r="B478" s="208"/>
      <c r="C478" s="209"/>
      <c r="D478" s="199" t="s">
        <v>229</v>
      </c>
      <c r="E478" s="210" t="s">
        <v>44</v>
      </c>
      <c r="F478" s="211" t="s">
        <v>1302</v>
      </c>
      <c r="G478" s="209"/>
      <c r="H478" s="212">
        <v>1</v>
      </c>
      <c r="I478" s="213"/>
      <c r="J478" s="209"/>
      <c r="K478" s="209"/>
      <c r="L478" s="214"/>
      <c r="M478" s="215"/>
      <c r="N478" s="216"/>
      <c r="O478" s="216"/>
      <c r="P478" s="216"/>
      <c r="Q478" s="216"/>
      <c r="R478" s="216"/>
      <c r="S478" s="216"/>
      <c r="T478" s="217"/>
      <c r="AT478" s="218" t="s">
        <v>229</v>
      </c>
      <c r="AU478" s="218" t="s">
        <v>21</v>
      </c>
      <c r="AV478" s="14" t="s">
        <v>21</v>
      </c>
      <c r="AW478" s="14" t="s">
        <v>42</v>
      </c>
      <c r="AX478" s="14" t="s">
        <v>82</v>
      </c>
      <c r="AY478" s="218" t="s">
        <v>221</v>
      </c>
    </row>
    <row r="479" spans="1:65" s="15" customFormat="1">
      <c r="B479" s="219"/>
      <c r="C479" s="220"/>
      <c r="D479" s="199" t="s">
        <v>229</v>
      </c>
      <c r="E479" s="221" t="s">
        <v>44</v>
      </c>
      <c r="F479" s="222" t="s">
        <v>232</v>
      </c>
      <c r="G479" s="220"/>
      <c r="H479" s="223">
        <v>10</v>
      </c>
      <c r="I479" s="224"/>
      <c r="J479" s="220"/>
      <c r="K479" s="220"/>
      <c r="L479" s="225"/>
      <c r="M479" s="226"/>
      <c r="N479" s="227"/>
      <c r="O479" s="227"/>
      <c r="P479" s="227"/>
      <c r="Q479" s="227"/>
      <c r="R479" s="227"/>
      <c r="S479" s="227"/>
      <c r="T479" s="228"/>
      <c r="AT479" s="229" t="s">
        <v>229</v>
      </c>
      <c r="AU479" s="229" t="s">
        <v>21</v>
      </c>
      <c r="AV479" s="15" t="s">
        <v>227</v>
      </c>
      <c r="AW479" s="15" t="s">
        <v>42</v>
      </c>
      <c r="AX479" s="15" t="s">
        <v>89</v>
      </c>
      <c r="AY479" s="229" t="s">
        <v>221</v>
      </c>
    </row>
    <row r="480" spans="1:65" s="2" customFormat="1" ht="14.45" customHeight="1">
      <c r="A480" s="37"/>
      <c r="B480" s="38"/>
      <c r="C480" s="245" t="s">
        <v>539</v>
      </c>
      <c r="D480" s="245" t="s">
        <v>447</v>
      </c>
      <c r="E480" s="246" t="s">
        <v>1303</v>
      </c>
      <c r="F480" s="247" t="s">
        <v>1304</v>
      </c>
      <c r="G480" s="248" t="s">
        <v>501</v>
      </c>
      <c r="H480" s="249">
        <v>1.02</v>
      </c>
      <c r="I480" s="250"/>
      <c r="J480" s="251">
        <f>ROUND(I480*H480,2)</f>
        <v>0</v>
      </c>
      <c r="K480" s="247" t="s">
        <v>226</v>
      </c>
      <c r="L480" s="252"/>
      <c r="M480" s="253" t="s">
        <v>44</v>
      </c>
      <c r="N480" s="254" t="s">
        <v>53</v>
      </c>
      <c r="O480" s="67"/>
      <c r="P480" s="193">
        <f>O480*H480</f>
        <v>0</v>
      </c>
      <c r="Q480" s="193">
        <v>2.8000000000000001E-2</v>
      </c>
      <c r="R480" s="193">
        <f>Q480*H480</f>
        <v>2.8560000000000002E-2</v>
      </c>
      <c r="S480" s="193">
        <v>0</v>
      </c>
      <c r="T480" s="194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95" t="s">
        <v>267</v>
      </c>
      <c r="AT480" s="195" t="s">
        <v>447</v>
      </c>
      <c r="AU480" s="195" t="s">
        <v>21</v>
      </c>
      <c r="AY480" s="19" t="s">
        <v>221</v>
      </c>
      <c r="BE480" s="196">
        <f>IF(N480="základní",J480,0)</f>
        <v>0</v>
      </c>
      <c r="BF480" s="196">
        <f>IF(N480="snížená",J480,0)</f>
        <v>0</v>
      </c>
      <c r="BG480" s="196">
        <f>IF(N480="zákl. přenesená",J480,0)</f>
        <v>0</v>
      </c>
      <c r="BH480" s="196">
        <f>IF(N480="sníž. přenesená",J480,0)</f>
        <v>0</v>
      </c>
      <c r="BI480" s="196">
        <f>IF(N480="nulová",J480,0)</f>
        <v>0</v>
      </c>
      <c r="BJ480" s="19" t="s">
        <v>89</v>
      </c>
      <c r="BK480" s="196">
        <f>ROUND(I480*H480,2)</f>
        <v>0</v>
      </c>
      <c r="BL480" s="19" t="s">
        <v>227</v>
      </c>
      <c r="BM480" s="195" t="s">
        <v>1305</v>
      </c>
    </row>
    <row r="481" spans="1:65" s="14" customFormat="1">
      <c r="B481" s="208"/>
      <c r="C481" s="209"/>
      <c r="D481" s="199" t="s">
        <v>229</v>
      </c>
      <c r="E481" s="209"/>
      <c r="F481" s="211" t="s">
        <v>1306</v>
      </c>
      <c r="G481" s="209"/>
      <c r="H481" s="212">
        <v>1.02</v>
      </c>
      <c r="I481" s="213"/>
      <c r="J481" s="209"/>
      <c r="K481" s="209"/>
      <c r="L481" s="214"/>
      <c r="M481" s="215"/>
      <c r="N481" s="216"/>
      <c r="O481" s="216"/>
      <c r="P481" s="216"/>
      <c r="Q481" s="216"/>
      <c r="R481" s="216"/>
      <c r="S481" s="216"/>
      <c r="T481" s="217"/>
      <c r="AT481" s="218" t="s">
        <v>229</v>
      </c>
      <c r="AU481" s="218" t="s">
        <v>21</v>
      </c>
      <c r="AV481" s="14" t="s">
        <v>21</v>
      </c>
      <c r="AW481" s="14" t="s">
        <v>4</v>
      </c>
      <c r="AX481" s="14" t="s">
        <v>89</v>
      </c>
      <c r="AY481" s="218" t="s">
        <v>221</v>
      </c>
    </row>
    <row r="482" spans="1:65" s="2" customFormat="1" ht="14.45" customHeight="1">
      <c r="A482" s="37"/>
      <c r="B482" s="38"/>
      <c r="C482" s="245" t="s">
        <v>543</v>
      </c>
      <c r="D482" s="245" t="s">
        <v>447</v>
      </c>
      <c r="E482" s="246" t="s">
        <v>1307</v>
      </c>
      <c r="F482" s="247" t="s">
        <v>1308</v>
      </c>
      <c r="G482" s="248" t="s">
        <v>501</v>
      </c>
      <c r="H482" s="249">
        <v>3.06</v>
      </c>
      <c r="I482" s="250"/>
      <c r="J482" s="251">
        <f>ROUND(I482*H482,2)</f>
        <v>0</v>
      </c>
      <c r="K482" s="247" t="s">
        <v>226</v>
      </c>
      <c r="L482" s="252"/>
      <c r="M482" s="253" t="s">
        <v>44</v>
      </c>
      <c r="N482" s="254" t="s">
        <v>53</v>
      </c>
      <c r="O482" s="67"/>
      <c r="P482" s="193">
        <f>O482*H482</f>
        <v>0</v>
      </c>
      <c r="Q482" s="193">
        <v>0.04</v>
      </c>
      <c r="R482" s="193">
        <f>Q482*H482</f>
        <v>0.12240000000000001</v>
      </c>
      <c r="S482" s="193">
        <v>0</v>
      </c>
      <c r="T482" s="194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95" t="s">
        <v>267</v>
      </c>
      <c r="AT482" s="195" t="s">
        <v>447</v>
      </c>
      <c r="AU482" s="195" t="s">
        <v>21</v>
      </c>
      <c r="AY482" s="19" t="s">
        <v>221</v>
      </c>
      <c r="BE482" s="196">
        <f>IF(N482="základní",J482,0)</f>
        <v>0</v>
      </c>
      <c r="BF482" s="196">
        <f>IF(N482="snížená",J482,0)</f>
        <v>0</v>
      </c>
      <c r="BG482" s="196">
        <f>IF(N482="zákl. přenesená",J482,0)</f>
        <v>0</v>
      </c>
      <c r="BH482" s="196">
        <f>IF(N482="sníž. přenesená",J482,0)</f>
        <v>0</v>
      </c>
      <c r="BI482" s="196">
        <f>IF(N482="nulová",J482,0)</f>
        <v>0</v>
      </c>
      <c r="BJ482" s="19" t="s">
        <v>89</v>
      </c>
      <c r="BK482" s="196">
        <f>ROUND(I482*H482,2)</f>
        <v>0</v>
      </c>
      <c r="BL482" s="19" t="s">
        <v>227</v>
      </c>
      <c r="BM482" s="195" t="s">
        <v>1309</v>
      </c>
    </row>
    <row r="483" spans="1:65" s="14" customFormat="1">
      <c r="B483" s="208"/>
      <c r="C483" s="209"/>
      <c r="D483" s="199" t="s">
        <v>229</v>
      </c>
      <c r="E483" s="209"/>
      <c r="F483" s="211" t="s">
        <v>1310</v>
      </c>
      <c r="G483" s="209"/>
      <c r="H483" s="212">
        <v>3.06</v>
      </c>
      <c r="I483" s="213"/>
      <c r="J483" s="209"/>
      <c r="K483" s="209"/>
      <c r="L483" s="214"/>
      <c r="M483" s="215"/>
      <c r="N483" s="216"/>
      <c r="O483" s="216"/>
      <c r="P483" s="216"/>
      <c r="Q483" s="216"/>
      <c r="R483" s="216"/>
      <c r="S483" s="216"/>
      <c r="T483" s="217"/>
      <c r="AT483" s="218" t="s">
        <v>229</v>
      </c>
      <c r="AU483" s="218" t="s">
        <v>21</v>
      </c>
      <c r="AV483" s="14" t="s">
        <v>21</v>
      </c>
      <c r="AW483" s="14" t="s">
        <v>4</v>
      </c>
      <c r="AX483" s="14" t="s">
        <v>89</v>
      </c>
      <c r="AY483" s="218" t="s">
        <v>221</v>
      </c>
    </row>
    <row r="484" spans="1:65" s="2" customFormat="1" ht="14.45" customHeight="1">
      <c r="A484" s="37"/>
      <c r="B484" s="38"/>
      <c r="C484" s="245" t="s">
        <v>547</v>
      </c>
      <c r="D484" s="245" t="s">
        <v>447</v>
      </c>
      <c r="E484" s="246" t="s">
        <v>1311</v>
      </c>
      <c r="F484" s="247" t="s">
        <v>1312</v>
      </c>
      <c r="G484" s="248" t="s">
        <v>501</v>
      </c>
      <c r="H484" s="249">
        <v>4.08</v>
      </c>
      <c r="I484" s="250"/>
      <c r="J484" s="251">
        <f>ROUND(I484*H484,2)</f>
        <v>0</v>
      </c>
      <c r="K484" s="247" t="s">
        <v>226</v>
      </c>
      <c r="L484" s="252"/>
      <c r="M484" s="253" t="s">
        <v>44</v>
      </c>
      <c r="N484" s="254" t="s">
        <v>53</v>
      </c>
      <c r="O484" s="67"/>
      <c r="P484" s="193">
        <f>O484*H484</f>
        <v>0</v>
      </c>
      <c r="Q484" s="193">
        <v>5.0999999999999997E-2</v>
      </c>
      <c r="R484" s="193">
        <f>Q484*H484</f>
        <v>0.20807999999999999</v>
      </c>
      <c r="S484" s="193">
        <v>0</v>
      </c>
      <c r="T484" s="194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195" t="s">
        <v>267</v>
      </c>
      <c r="AT484" s="195" t="s">
        <v>447</v>
      </c>
      <c r="AU484" s="195" t="s">
        <v>21</v>
      </c>
      <c r="AY484" s="19" t="s">
        <v>221</v>
      </c>
      <c r="BE484" s="196">
        <f>IF(N484="základní",J484,0)</f>
        <v>0</v>
      </c>
      <c r="BF484" s="196">
        <f>IF(N484="snížená",J484,0)</f>
        <v>0</v>
      </c>
      <c r="BG484" s="196">
        <f>IF(N484="zákl. přenesená",J484,0)</f>
        <v>0</v>
      </c>
      <c r="BH484" s="196">
        <f>IF(N484="sníž. přenesená",J484,0)</f>
        <v>0</v>
      </c>
      <c r="BI484" s="196">
        <f>IF(N484="nulová",J484,0)</f>
        <v>0</v>
      </c>
      <c r="BJ484" s="19" t="s">
        <v>89</v>
      </c>
      <c r="BK484" s="196">
        <f>ROUND(I484*H484,2)</f>
        <v>0</v>
      </c>
      <c r="BL484" s="19" t="s">
        <v>227</v>
      </c>
      <c r="BM484" s="195" t="s">
        <v>1313</v>
      </c>
    </row>
    <row r="485" spans="1:65" s="14" customFormat="1">
      <c r="B485" s="208"/>
      <c r="C485" s="209"/>
      <c r="D485" s="199" t="s">
        <v>229</v>
      </c>
      <c r="E485" s="209"/>
      <c r="F485" s="211" t="s">
        <v>1314</v>
      </c>
      <c r="G485" s="209"/>
      <c r="H485" s="212">
        <v>4.08</v>
      </c>
      <c r="I485" s="213"/>
      <c r="J485" s="209"/>
      <c r="K485" s="209"/>
      <c r="L485" s="214"/>
      <c r="M485" s="215"/>
      <c r="N485" s="216"/>
      <c r="O485" s="216"/>
      <c r="P485" s="216"/>
      <c r="Q485" s="216"/>
      <c r="R485" s="216"/>
      <c r="S485" s="216"/>
      <c r="T485" s="217"/>
      <c r="AT485" s="218" t="s">
        <v>229</v>
      </c>
      <c r="AU485" s="218" t="s">
        <v>21</v>
      </c>
      <c r="AV485" s="14" t="s">
        <v>21</v>
      </c>
      <c r="AW485" s="14" t="s">
        <v>4</v>
      </c>
      <c r="AX485" s="14" t="s">
        <v>89</v>
      </c>
      <c r="AY485" s="218" t="s">
        <v>221</v>
      </c>
    </row>
    <row r="486" spans="1:65" s="2" customFormat="1" ht="14.45" customHeight="1">
      <c r="A486" s="37"/>
      <c r="B486" s="38"/>
      <c r="C486" s="245" t="s">
        <v>551</v>
      </c>
      <c r="D486" s="245" t="s">
        <v>447</v>
      </c>
      <c r="E486" s="246" t="s">
        <v>1315</v>
      </c>
      <c r="F486" s="247" t="s">
        <v>1316</v>
      </c>
      <c r="G486" s="248" t="s">
        <v>501</v>
      </c>
      <c r="H486" s="249">
        <v>2.04</v>
      </c>
      <c r="I486" s="250"/>
      <c r="J486" s="251">
        <f>ROUND(I486*H486,2)</f>
        <v>0</v>
      </c>
      <c r="K486" s="247" t="s">
        <v>226</v>
      </c>
      <c r="L486" s="252"/>
      <c r="M486" s="253" t="s">
        <v>44</v>
      </c>
      <c r="N486" s="254" t="s">
        <v>53</v>
      </c>
      <c r="O486" s="67"/>
      <c r="P486" s="193">
        <f>O486*H486</f>
        <v>0</v>
      </c>
      <c r="Q486" s="193">
        <v>6.8000000000000005E-2</v>
      </c>
      <c r="R486" s="193">
        <f>Q486*H486</f>
        <v>0.13872000000000001</v>
      </c>
      <c r="S486" s="193">
        <v>0</v>
      </c>
      <c r="T486" s="194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195" t="s">
        <v>267</v>
      </c>
      <c r="AT486" s="195" t="s">
        <v>447</v>
      </c>
      <c r="AU486" s="195" t="s">
        <v>21</v>
      </c>
      <c r="AY486" s="19" t="s">
        <v>221</v>
      </c>
      <c r="BE486" s="196">
        <f>IF(N486="základní",J486,0)</f>
        <v>0</v>
      </c>
      <c r="BF486" s="196">
        <f>IF(N486="snížená",J486,0)</f>
        <v>0</v>
      </c>
      <c r="BG486" s="196">
        <f>IF(N486="zákl. přenesená",J486,0)</f>
        <v>0</v>
      </c>
      <c r="BH486" s="196">
        <f>IF(N486="sníž. přenesená",J486,0)</f>
        <v>0</v>
      </c>
      <c r="BI486" s="196">
        <f>IF(N486="nulová",J486,0)</f>
        <v>0</v>
      </c>
      <c r="BJ486" s="19" t="s">
        <v>89</v>
      </c>
      <c r="BK486" s="196">
        <f>ROUND(I486*H486,2)</f>
        <v>0</v>
      </c>
      <c r="BL486" s="19" t="s">
        <v>227</v>
      </c>
      <c r="BM486" s="195" t="s">
        <v>1317</v>
      </c>
    </row>
    <row r="487" spans="1:65" s="14" customFormat="1">
      <c r="B487" s="208"/>
      <c r="C487" s="209"/>
      <c r="D487" s="199" t="s">
        <v>229</v>
      </c>
      <c r="E487" s="209"/>
      <c r="F487" s="211" t="s">
        <v>1278</v>
      </c>
      <c r="G487" s="209"/>
      <c r="H487" s="212">
        <v>2.04</v>
      </c>
      <c r="I487" s="213"/>
      <c r="J487" s="209"/>
      <c r="K487" s="209"/>
      <c r="L487" s="214"/>
      <c r="M487" s="215"/>
      <c r="N487" s="216"/>
      <c r="O487" s="216"/>
      <c r="P487" s="216"/>
      <c r="Q487" s="216"/>
      <c r="R487" s="216"/>
      <c r="S487" s="216"/>
      <c r="T487" s="217"/>
      <c r="AT487" s="218" t="s">
        <v>229</v>
      </c>
      <c r="AU487" s="218" t="s">
        <v>21</v>
      </c>
      <c r="AV487" s="14" t="s">
        <v>21</v>
      </c>
      <c r="AW487" s="14" t="s">
        <v>4</v>
      </c>
      <c r="AX487" s="14" t="s">
        <v>89</v>
      </c>
      <c r="AY487" s="218" t="s">
        <v>221</v>
      </c>
    </row>
    <row r="488" spans="1:65" s="2" customFormat="1" ht="14.45" customHeight="1">
      <c r="A488" s="37"/>
      <c r="B488" s="38"/>
      <c r="C488" s="184" t="s">
        <v>558</v>
      </c>
      <c r="D488" s="184" t="s">
        <v>223</v>
      </c>
      <c r="E488" s="185" t="s">
        <v>1318</v>
      </c>
      <c r="F488" s="186" t="s">
        <v>1319</v>
      </c>
      <c r="G488" s="187" t="s">
        <v>501</v>
      </c>
      <c r="H488" s="188">
        <v>3</v>
      </c>
      <c r="I488" s="189"/>
      <c r="J488" s="190">
        <f>ROUND(I488*H488,2)</f>
        <v>0</v>
      </c>
      <c r="K488" s="186" t="s">
        <v>226</v>
      </c>
      <c r="L488" s="42"/>
      <c r="M488" s="191" t="s">
        <v>44</v>
      </c>
      <c r="N488" s="192" t="s">
        <v>53</v>
      </c>
      <c r="O488" s="67"/>
      <c r="P488" s="193">
        <f>O488*H488</f>
        <v>0</v>
      </c>
      <c r="Q488" s="193">
        <v>6.6E-3</v>
      </c>
      <c r="R488" s="193">
        <f>Q488*H488</f>
        <v>1.9799999999999998E-2</v>
      </c>
      <c r="S488" s="193">
        <v>0</v>
      </c>
      <c r="T488" s="194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195" t="s">
        <v>227</v>
      </c>
      <c r="AT488" s="195" t="s">
        <v>223</v>
      </c>
      <c r="AU488" s="195" t="s">
        <v>21</v>
      </c>
      <c r="AY488" s="19" t="s">
        <v>221</v>
      </c>
      <c r="BE488" s="196">
        <f>IF(N488="základní",J488,0)</f>
        <v>0</v>
      </c>
      <c r="BF488" s="196">
        <f>IF(N488="snížená",J488,0)</f>
        <v>0</v>
      </c>
      <c r="BG488" s="196">
        <f>IF(N488="zákl. přenesená",J488,0)</f>
        <v>0</v>
      </c>
      <c r="BH488" s="196">
        <f>IF(N488="sníž. přenesená",J488,0)</f>
        <v>0</v>
      </c>
      <c r="BI488" s="196">
        <f>IF(N488="nulová",J488,0)</f>
        <v>0</v>
      </c>
      <c r="BJ488" s="19" t="s">
        <v>89</v>
      </c>
      <c r="BK488" s="196">
        <f>ROUND(I488*H488,2)</f>
        <v>0</v>
      </c>
      <c r="BL488" s="19" t="s">
        <v>227</v>
      </c>
      <c r="BM488" s="195" t="s">
        <v>1320</v>
      </c>
    </row>
    <row r="489" spans="1:65" s="13" customFormat="1">
      <c r="B489" s="197"/>
      <c r="C489" s="198"/>
      <c r="D489" s="199" t="s">
        <v>229</v>
      </c>
      <c r="E489" s="200" t="s">
        <v>44</v>
      </c>
      <c r="F489" s="201" t="s">
        <v>1321</v>
      </c>
      <c r="G489" s="198"/>
      <c r="H489" s="200" t="s">
        <v>44</v>
      </c>
      <c r="I489" s="202"/>
      <c r="J489" s="198"/>
      <c r="K489" s="198"/>
      <c r="L489" s="203"/>
      <c r="M489" s="204"/>
      <c r="N489" s="205"/>
      <c r="O489" s="205"/>
      <c r="P489" s="205"/>
      <c r="Q489" s="205"/>
      <c r="R489" s="205"/>
      <c r="S489" s="205"/>
      <c r="T489" s="206"/>
      <c r="AT489" s="207" t="s">
        <v>229</v>
      </c>
      <c r="AU489" s="207" t="s">
        <v>21</v>
      </c>
      <c r="AV489" s="13" t="s">
        <v>89</v>
      </c>
      <c r="AW489" s="13" t="s">
        <v>42</v>
      </c>
      <c r="AX489" s="13" t="s">
        <v>82</v>
      </c>
      <c r="AY489" s="207" t="s">
        <v>221</v>
      </c>
    </row>
    <row r="490" spans="1:65" s="14" customFormat="1">
      <c r="B490" s="208"/>
      <c r="C490" s="209"/>
      <c r="D490" s="199" t="s">
        <v>229</v>
      </c>
      <c r="E490" s="210" t="s">
        <v>44</v>
      </c>
      <c r="F490" s="211" t="s">
        <v>1322</v>
      </c>
      <c r="G490" s="209"/>
      <c r="H490" s="212">
        <v>2</v>
      </c>
      <c r="I490" s="213"/>
      <c r="J490" s="209"/>
      <c r="K490" s="209"/>
      <c r="L490" s="214"/>
      <c r="M490" s="215"/>
      <c r="N490" s="216"/>
      <c r="O490" s="216"/>
      <c r="P490" s="216"/>
      <c r="Q490" s="216"/>
      <c r="R490" s="216"/>
      <c r="S490" s="216"/>
      <c r="T490" s="217"/>
      <c r="AT490" s="218" t="s">
        <v>229</v>
      </c>
      <c r="AU490" s="218" t="s">
        <v>21</v>
      </c>
      <c r="AV490" s="14" t="s">
        <v>21</v>
      </c>
      <c r="AW490" s="14" t="s">
        <v>42</v>
      </c>
      <c r="AX490" s="14" t="s">
        <v>82</v>
      </c>
      <c r="AY490" s="218" t="s">
        <v>221</v>
      </c>
    </row>
    <row r="491" spans="1:65" s="13" customFormat="1">
      <c r="B491" s="197"/>
      <c r="C491" s="198"/>
      <c r="D491" s="199" t="s">
        <v>229</v>
      </c>
      <c r="E491" s="200" t="s">
        <v>44</v>
      </c>
      <c r="F491" s="201" t="s">
        <v>1296</v>
      </c>
      <c r="G491" s="198"/>
      <c r="H491" s="200" t="s">
        <v>44</v>
      </c>
      <c r="I491" s="202"/>
      <c r="J491" s="198"/>
      <c r="K491" s="198"/>
      <c r="L491" s="203"/>
      <c r="M491" s="204"/>
      <c r="N491" s="205"/>
      <c r="O491" s="205"/>
      <c r="P491" s="205"/>
      <c r="Q491" s="205"/>
      <c r="R491" s="205"/>
      <c r="S491" s="205"/>
      <c r="T491" s="206"/>
      <c r="AT491" s="207" t="s">
        <v>229</v>
      </c>
      <c r="AU491" s="207" t="s">
        <v>21</v>
      </c>
      <c r="AV491" s="13" t="s">
        <v>89</v>
      </c>
      <c r="AW491" s="13" t="s">
        <v>42</v>
      </c>
      <c r="AX491" s="13" t="s">
        <v>82</v>
      </c>
      <c r="AY491" s="207" t="s">
        <v>221</v>
      </c>
    </row>
    <row r="492" spans="1:65" s="14" customFormat="1">
      <c r="B492" s="208"/>
      <c r="C492" s="209"/>
      <c r="D492" s="199" t="s">
        <v>229</v>
      </c>
      <c r="E492" s="210" t="s">
        <v>44</v>
      </c>
      <c r="F492" s="211" t="s">
        <v>1323</v>
      </c>
      <c r="G492" s="209"/>
      <c r="H492" s="212">
        <v>1</v>
      </c>
      <c r="I492" s="213"/>
      <c r="J492" s="209"/>
      <c r="K492" s="209"/>
      <c r="L492" s="214"/>
      <c r="M492" s="215"/>
      <c r="N492" s="216"/>
      <c r="O492" s="216"/>
      <c r="P492" s="216"/>
      <c r="Q492" s="216"/>
      <c r="R492" s="216"/>
      <c r="S492" s="216"/>
      <c r="T492" s="217"/>
      <c r="AT492" s="218" t="s">
        <v>229</v>
      </c>
      <c r="AU492" s="218" t="s">
        <v>21</v>
      </c>
      <c r="AV492" s="14" t="s">
        <v>21</v>
      </c>
      <c r="AW492" s="14" t="s">
        <v>42</v>
      </c>
      <c r="AX492" s="14" t="s">
        <v>82</v>
      </c>
      <c r="AY492" s="218" t="s">
        <v>221</v>
      </c>
    </row>
    <row r="493" spans="1:65" s="15" customFormat="1">
      <c r="B493" s="219"/>
      <c r="C493" s="220"/>
      <c r="D493" s="199" t="s">
        <v>229</v>
      </c>
      <c r="E493" s="221" t="s">
        <v>44</v>
      </c>
      <c r="F493" s="222" t="s">
        <v>232</v>
      </c>
      <c r="G493" s="220"/>
      <c r="H493" s="223">
        <v>3</v>
      </c>
      <c r="I493" s="224"/>
      <c r="J493" s="220"/>
      <c r="K493" s="220"/>
      <c r="L493" s="225"/>
      <c r="M493" s="226"/>
      <c r="N493" s="227"/>
      <c r="O493" s="227"/>
      <c r="P493" s="227"/>
      <c r="Q493" s="227"/>
      <c r="R493" s="227"/>
      <c r="S493" s="227"/>
      <c r="T493" s="228"/>
      <c r="AT493" s="229" t="s">
        <v>229</v>
      </c>
      <c r="AU493" s="229" t="s">
        <v>21</v>
      </c>
      <c r="AV493" s="15" t="s">
        <v>227</v>
      </c>
      <c r="AW493" s="15" t="s">
        <v>42</v>
      </c>
      <c r="AX493" s="15" t="s">
        <v>89</v>
      </c>
      <c r="AY493" s="229" t="s">
        <v>221</v>
      </c>
    </row>
    <row r="494" spans="1:65" s="2" customFormat="1" ht="14.45" customHeight="1">
      <c r="A494" s="37"/>
      <c r="B494" s="38"/>
      <c r="C494" s="245" t="s">
        <v>562</v>
      </c>
      <c r="D494" s="245" t="s">
        <v>447</v>
      </c>
      <c r="E494" s="246" t="s">
        <v>1324</v>
      </c>
      <c r="F494" s="247" t="s">
        <v>1325</v>
      </c>
      <c r="G494" s="248" t="s">
        <v>501</v>
      </c>
      <c r="H494" s="249">
        <v>3.06</v>
      </c>
      <c r="I494" s="250"/>
      <c r="J494" s="251">
        <f>ROUND(I494*H494,2)</f>
        <v>0</v>
      </c>
      <c r="K494" s="247" t="s">
        <v>226</v>
      </c>
      <c r="L494" s="252"/>
      <c r="M494" s="253" t="s">
        <v>44</v>
      </c>
      <c r="N494" s="254" t="s">
        <v>53</v>
      </c>
      <c r="O494" s="67"/>
      <c r="P494" s="193">
        <f>O494*H494</f>
        <v>0</v>
      </c>
      <c r="Q494" s="193">
        <v>8.1000000000000003E-2</v>
      </c>
      <c r="R494" s="193">
        <f>Q494*H494</f>
        <v>0.24786000000000002</v>
      </c>
      <c r="S494" s="193">
        <v>0</v>
      </c>
      <c r="T494" s="194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195" t="s">
        <v>267</v>
      </c>
      <c r="AT494" s="195" t="s">
        <v>447</v>
      </c>
      <c r="AU494" s="195" t="s">
        <v>21</v>
      </c>
      <c r="AY494" s="19" t="s">
        <v>221</v>
      </c>
      <c r="BE494" s="196">
        <f>IF(N494="základní",J494,0)</f>
        <v>0</v>
      </c>
      <c r="BF494" s="196">
        <f>IF(N494="snížená",J494,0)</f>
        <v>0</v>
      </c>
      <c r="BG494" s="196">
        <f>IF(N494="zákl. přenesená",J494,0)</f>
        <v>0</v>
      </c>
      <c r="BH494" s="196">
        <f>IF(N494="sníž. přenesená",J494,0)</f>
        <v>0</v>
      </c>
      <c r="BI494" s="196">
        <f>IF(N494="nulová",J494,0)</f>
        <v>0</v>
      </c>
      <c r="BJ494" s="19" t="s">
        <v>89</v>
      </c>
      <c r="BK494" s="196">
        <f>ROUND(I494*H494,2)</f>
        <v>0</v>
      </c>
      <c r="BL494" s="19" t="s">
        <v>227</v>
      </c>
      <c r="BM494" s="195" t="s">
        <v>1326</v>
      </c>
    </row>
    <row r="495" spans="1:65" s="14" customFormat="1">
      <c r="B495" s="208"/>
      <c r="C495" s="209"/>
      <c r="D495" s="199" t="s">
        <v>229</v>
      </c>
      <c r="E495" s="209"/>
      <c r="F495" s="211" t="s">
        <v>1310</v>
      </c>
      <c r="G495" s="209"/>
      <c r="H495" s="212">
        <v>3.06</v>
      </c>
      <c r="I495" s="213"/>
      <c r="J495" s="209"/>
      <c r="K495" s="209"/>
      <c r="L495" s="214"/>
      <c r="M495" s="215"/>
      <c r="N495" s="216"/>
      <c r="O495" s="216"/>
      <c r="P495" s="216"/>
      <c r="Q495" s="216"/>
      <c r="R495" s="216"/>
      <c r="S495" s="216"/>
      <c r="T495" s="217"/>
      <c r="AT495" s="218" t="s">
        <v>229</v>
      </c>
      <c r="AU495" s="218" t="s">
        <v>21</v>
      </c>
      <c r="AV495" s="14" t="s">
        <v>21</v>
      </c>
      <c r="AW495" s="14" t="s">
        <v>4</v>
      </c>
      <c r="AX495" s="14" t="s">
        <v>89</v>
      </c>
      <c r="AY495" s="218" t="s">
        <v>221</v>
      </c>
    </row>
    <row r="496" spans="1:65" s="2" customFormat="1" ht="24.2" customHeight="1">
      <c r="A496" s="37"/>
      <c r="B496" s="38"/>
      <c r="C496" s="184" t="s">
        <v>566</v>
      </c>
      <c r="D496" s="184" t="s">
        <v>223</v>
      </c>
      <c r="E496" s="185" t="s">
        <v>1327</v>
      </c>
      <c r="F496" s="186" t="s">
        <v>1328</v>
      </c>
      <c r="G496" s="187" t="s">
        <v>306</v>
      </c>
      <c r="H496" s="188">
        <v>2.056</v>
      </c>
      <c r="I496" s="189"/>
      <c r="J496" s="190">
        <f>ROUND(I496*H496,2)</f>
        <v>0</v>
      </c>
      <c r="K496" s="186" t="s">
        <v>226</v>
      </c>
      <c r="L496" s="42"/>
      <c r="M496" s="191" t="s">
        <v>44</v>
      </c>
      <c r="N496" s="192" t="s">
        <v>53</v>
      </c>
      <c r="O496" s="67"/>
      <c r="P496" s="193">
        <f>O496*H496</f>
        <v>0</v>
      </c>
      <c r="Q496" s="193">
        <v>0</v>
      </c>
      <c r="R496" s="193">
        <f>Q496*H496</f>
        <v>0</v>
      </c>
      <c r="S496" s="193">
        <v>0</v>
      </c>
      <c r="T496" s="194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95" t="s">
        <v>227</v>
      </c>
      <c r="AT496" s="195" t="s">
        <v>223</v>
      </c>
      <c r="AU496" s="195" t="s">
        <v>21</v>
      </c>
      <c r="AY496" s="19" t="s">
        <v>221</v>
      </c>
      <c r="BE496" s="196">
        <f>IF(N496="základní",J496,0)</f>
        <v>0</v>
      </c>
      <c r="BF496" s="196">
        <f>IF(N496="snížená",J496,0)</f>
        <v>0</v>
      </c>
      <c r="BG496" s="196">
        <f>IF(N496="zákl. přenesená",J496,0)</f>
        <v>0</v>
      </c>
      <c r="BH496" s="196">
        <f>IF(N496="sníž. přenesená",J496,0)</f>
        <v>0</v>
      </c>
      <c r="BI496" s="196">
        <f>IF(N496="nulová",J496,0)</f>
        <v>0</v>
      </c>
      <c r="BJ496" s="19" t="s">
        <v>89</v>
      </c>
      <c r="BK496" s="196">
        <f>ROUND(I496*H496,2)</f>
        <v>0</v>
      </c>
      <c r="BL496" s="19" t="s">
        <v>227</v>
      </c>
      <c r="BM496" s="195" t="s">
        <v>1329</v>
      </c>
    </row>
    <row r="497" spans="1:65" s="13" customFormat="1">
      <c r="B497" s="197"/>
      <c r="C497" s="198"/>
      <c r="D497" s="199" t="s">
        <v>229</v>
      </c>
      <c r="E497" s="200" t="s">
        <v>44</v>
      </c>
      <c r="F497" s="201" t="s">
        <v>320</v>
      </c>
      <c r="G497" s="198"/>
      <c r="H497" s="200" t="s">
        <v>44</v>
      </c>
      <c r="I497" s="202"/>
      <c r="J497" s="198"/>
      <c r="K497" s="198"/>
      <c r="L497" s="203"/>
      <c r="M497" s="204"/>
      <c r="N497" s="205"/>
      <c r="O497" s="205"/>
      <c r="P497" s="205"/>
      <c r="Q497" s="205"/>
      <c r="R497" s="205"/>
      <c r="S497" s="205"/>
      <c r="T497" s="206"/>
      <c r="AT497" s="207" t="s">
        <v>229</v>
      </c>
      <c r="AU497" s="207" t="s">
        <v>21</v>
      </c>
      <c r="AV497" s="13" t="s">
        <v>89</v>
      </c>
      <c r="AW497" s="13" t="s">
        <v>42</v>
      </c>
      <c r="AX497" s="13" t="s">
        <v>82</v>
      </c>
      <c r="AY497" s="207" t="s">
        <v>221</v>
      </c>
    </row>
    <row r="498" spans="1:65" s="13" customFormat="1">
      <c r="B498" s="197"/>
      <c r="C498" s="198"/>
      <c r="D498" s="199" t="s">
        <v>229</v>
      </c>
      <c r="E498" s="200" t="s">
        <v>44</v>
      </c>
      <c r="F498" s="201" t="s">
        <v>1296</v>
      </c>
      <c r="G498" s="198"/>
      <c r="H498" s="200" t="s">
        <v>44</v>
      </c>
      <c r="I498" s="202"/>
      <c r="J498" s="198"/>
      <c r="K498" s="198"/>
      <c r="L498" s="203"/>
      <c r="M498" s="204"/>
      <c r="N498" s="205"/>
      <c r="O498" s="205"/>
      <c r="P498" s="205"/>
      <c r="Q498" s="205"/>
      <c r="R498" s="205"/>
      <c r="S498" s="205"/>
      <c r="T498" s="206"/>
      <c r="AT498" s="207" t="s">
        <v>229</v>
      </c>
      <c r="AU498" s="207" t="s">
        <v>21</v>
      </c>
      <c r="AV498" s="13" t="s">
        <v>89</v>
      </c>
      <c r="AW498" s="13" t="s">
        <v>42</v>
      </c>
      <c r="AX498" s="13" t="s">
        <v>82</v>
      </c>
      <c r="AY498" s="207" t="s">
        <v>221</v>
      </c>
    </row>
    <row r="499" spans="1:65" s="14" customFormat="1">
      <c r="B499" s="208"/>
      <c r="C499" s="209"/>
      <c r="D499" s="199" t="s">
        <v>229</v>
      </c>
      <c r="E499" s="210" t="s">
        <v>44</v>
      </c>
      <c r="F499" s="211" t="s">
        <v>1330</v>
      </c>
      <c r="G499" s="209"/>
      <c r="H499" s="212">
        <v>1.575</v>
      </c>
      <c r="I499" s="213"/>
      <c r="J499" s="209"/>
      <c r="K499" s="209"/>
      <c r="L499" s="214"/>
      <c r="M499" s="215"/>
      <c r="N499" s="216"/>
      <c r="O499" s="216"/>
      <c r="P499" s="216"/>
      <c r="Q499" s="216"/>
      <c r="R499" s="216"/>
      <c r="S499" s="216"/>
      <c r="T499" s="217"/>
      <c r="AT499" s="218" t="s">
        <v>229</v>
      </c>
      <c r="AU499" s="218" t="s">
        <v>21</v>
      </c>
      <c r="AV499" s="14" t="s">
        <v>21</v>
      </c>
      <c r="AW499" s="14" t="s">
        <v>42</v>
      </c>
      <c r="AX499" s="14" t="s">
        <v>82</v>
      </c>
      <c r="AY499" s="218" t="s">
        <v>221</v>
      </c>
    </row>
    <row r="500" spans="1:65" s="13" customFormat="1">
      <c r="B500" s="197"/>
      <c r="C500" s="198"/>
      <c r="D500" s="199" t="s">
        <v>229</v>
      </c>
      <c r="E500" s="200" t="s">
        <v>44</v>
      </c>
      <c r="F500" s="201" t="s">
        <v>1321</v>
      </c>
      <c r="G500" s="198"/>
      <c r="H500" s="200" t="s">
        <v>44</v>
      </c>
      <c r="I500" s="202"/>
      <c r="J500" s="198"/>
      <c r="K500" s="198"/>
      <c r="L500" s="203"/>
      <c r="M500" s="204"/>
      <c r="N500" s="205"/>
      <c r="O500" s="205"/>
      <c r="P500" s="205"/>
      <c r="Q500" s="205"/>
      <c r="R500" s="205"/>
      <c r="S500" s="205"/>
      <c r="T500" s="206"/>
      <c r="AT500" s="207" t="s">
        <v>229</v>
      </c>
      <c r="AU500" s="207" t="s">
        <v>21</v>
      </c>
      <c r="AV500" s="13" t="s">
        <v>89</v>
      </c>
      <c r="AW500" s="13" t="s">
        <v>42</v>
      </c>
      <c r="AX500" s="13" t="s">
        <v>82</v>
      </c>
      <c r="AY500" s="207" t="s">
        <v>221</v>
      </c>
    </row>
    <row r="501" spans="1:65" s="14" customFormat="1">
      <c r="B501" s="208"/>
      <c r="C501" s="209"/>
      <c r="D501" s="199" t="s">
        <v>229</v>
      </c>
      <c r="E501" s="210" t="s">
        <v>44</v>
      </c>
      <c r="F501" s="211" t="s">
        <v>1331</v>
      </c>
      <c r="G501" s="209"/>
      <c r="H501" s="212">
        <v>0.22500000000000001</v>
      </c>
      <c r="I501" s="213"/>
      <c r="J501" s="209"/>
      <c r="K501" s="209"/>
      <c r="L501" s="214"/>
      <c r="M501" s="215"/>
      <c r="N501" s="216"/>
      <c r="O501" s="216"/>
      <c r="P501" s="216"/>
      <c r="Q501" s="216"/>
      <c r="R501" s="216"/>
      <c r="S501" s="216"/>
      <c r="T501" s="217"/>
      <c r="AT501" s="218" t="s">
        <v>229</v>
      </c>
      <c r="AU501" s="218" t="s">
        <v>21</v>
      </c>
      <c r="AV501" s="14" t="s">
        <v>21</v>
      </c>
      <c r="AW501" s="14" t="s">
        <v>42</v>
      </c>
      <c r="AX501" s="14" t="s">
        <v>82</v>
      </c>
      <c r="AY501" s="218" t="s">
        <v>221</v>
      </c>
    </row>
    <row r="502" spans="1:65" s="13" customFormat="1">
      <c r="B502" s="197"/>
      <c r="C502" s="198"/>
      <c r="D502" s="199" t="s">
        <v>229</v>
      </c>
      <c r="E502" s="200" t="s">
        <v>44</v>
      </c>
      <c r="F502" s="201" t="s">
        <v>1332</v>
      </c>
      <c r="G502" s="198"/>
      <c r="H502" s="200" t="s">
        <v>44</v>
      </c>
      <c r="I502" s="202"/>
      <c r="J502" s="198"/>
      <c r="K502" s="198"/>
      <c r="L502" s="203"/>
      <c r="M502" s="204"/>
      <c r="N502" s="205"/>
      <c r="O502" s="205"/>
      <c r="P502" s="205"/>
      <c r="Q502" s="205"/>
      <c r="R502" s="205"/>
      <c r="S502" s="205"/>
      <c r="T502" s="206"/>
      <c r="AT502" s="207" t="s">
        <v>229</v>
      </c>
      <c r="AU502" s="207" t="s">
        <v>21</v>
      </c>
      <c r="AV502" s="13" t="s">
        <v>89</v>
      </c>
      <c r="AW502" s="13" t="s">
        <v>42</v>
      </c>
      <c r="AX502" s="13" t="s">
        <v>82</v>
      </c>
      <c r="AY502" s="207" t="s">
        <v>221</v>
      </c>
    </row>
    <row r="503" spans="1:65" s="14" customFormat="1">
      <c r="B503" s="208"/>
      <c r="C503" s="209"/>
      <c r="D503" s="199" t="s">
        <v>229</v>
      </c>
      <c r="E503" s="210" t="s">
        <v>44</v>
      </c>
      <c r="F503" s="211" t="s">
        <v>1333</v>
      </c>
      <c r="G503" s="209"/>
      <c r="H503" s="212">
        <v>0.25600000000000001</v>
      </c>
      <c r="I503" s="213"/>
      <c r="J503" s="209"/>
      <c r="K503" s="209"/>
      <c r="L503" s="214"/>
      <c r="M503" s="215"/>
      <c r="N503" s="216"/>
      <c r="O503" s="216"/>
      <c r="P503" s="216"/>
      <c r="Q503" s="216"/>
      <c r="R503" s="216"/>
      <c r="S503" s="216"/>
      <c r="T503" s="217"/>
      <c r="AT503" s="218" t="s">
        <v>229</v>
      </c>
      <c r="AU503" s="218" t="s">
        <v>21</v>
      </c>
      <c r="AV503" s="14" t="s">
        <v>21</v>
      </c>
      <c r="AW503" s="14" t="s">
        <v>42</v>
      </c>
      <c r="AX503" s="14" t="s">
        <v>82</v>
      </c>
      <c r="AY503" s="218" t="s">
        <v>221</v>
      </c>
    </row>
    <row r="504" spans="1:65" s="15" customFormat="1">
      <c r="B504" s="219"/>
      <c r="C504" s="220"/>
      <c r="D504" s="199" t="s">
        <v>229</v>
      </c>
      <c r="E504" s="221" t="s">
        <v>44</v>
      </c>
      <c r="F504" s="222" t="s">
        <v>232</v>
      </c>
      <c r="G504" s="220"/>
      <c r="H504" s="223">
        <v>2.056</v>
      </c>
      <c r="I504" s="224"/>
      <c r="J504" s="220"/>
      <c r="K504" s="220"/>
      <c r="L504" s="225"/>
      <c r="M504" s="226"/>
      <c r="N504" s="227"/>
      <c r="O504" s="227"/>
      <c r="P504" s="227"/>
      <c r="Q504" s="227"/>
      <c r="R504" s="227"/>
      <c r="S504" s="227"/>
      <c r="T504" s="228"/>
      <c r="AT504" s="229" t="s">
        <v>229</v>
      </c>
      <c r="AU504" s="229" t="s">
        <v>21</v>
      </c>
      <c r="AV504" s="15" t="s">
        <v>227</v>
      </c>
      <c r="AW504" s="15" t="s">
        <v>42</v>
      </c>
      <c r="AX504" s="15" t="s">
        <v>89</v>
      </c>
      <c r="AY504" s="229" t="s">
        <v>221</v>
      </c>
    </row>
    <row r="505" spans="1:65" s="2" customFormat="1" ht="24.2" customHeight="1">
      <c r="A505" s="37"/>
      <c r="B505" s="38"/>
      <c r="C505" s="184" t="s">
        <v>570</v>
      </c>
      <c r="D505" s="184" t="s">
        <v>223</v>
      </c>
      <c r="E505" s="185" t="s">
        <v>1334</v>
      </c>
      <c r="F505" s="186" t="s">
        <v>1335</v>
      </c>
      <c r="G505" s="187" t="s">
        <v>133</v>
      </c>
      <c r="H505" s="188">
        <v>6.08</v>
      </c>
      <c r="I505" s="189"/>
      <c r="J505" s="190">
        <f>ROUND(I505*H505,2)</f>
        <v>0</v>
      </c>
      <c r="K505" s="186" t="s">
        <v>226</v>
      </c>
      <c r="L505" s="42"/>
      <c r="M505" s="191" t="s">
        <v>44</v>
      </c>
      <c r="N505" s="192" t="s">
        <v>53</v>
      </c>
      <c r="O505" s="67"/>
      <c r="P505" s="193">
        <f>O505*H505</f>
        <v>0</v>
      </c>
      <c r="Q505" s="193">
        <v>6.3200000000000001E-3</v>
      </c>
      <c r="R505" s="193">
        <f>Q505*H505</f>
        <v>3.8425600000000004E-2</v>
      </c>
      <c r="S505" s="193">
        <v>0</v>
      </c>
      <c r="T505" s="194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195" t="s">
        <v>227</v>
      </c>
      <c r="AT505" s="195" t="s">
        <v>223</v>
      </c>
      <c r="AU505" s="195" t="s">
        <v>21</v>
      </c>
      <c r="AY505" s="19" t="s">
        <v>221</v>
      </c>
      <c r="BE505" s="196">
        <f>IF(N505="základní",J505,0)</f>
        <v>0</v>
      </c>
      <c r="BF505" s="196">
        <f>IF(N505="snížená",J505,0)</f>
        <v>0</v>
      </c>
      <c r="BG505" s="196">
        <f>IF(N505="zákl. přenesená",J505,0)</f>
        <v>0</v>
      </c>
      <c r="BH505" s="196">
        <f>IF(N505="sníž. přenesená",J505,0)</f>
        <v>0</v>
      </c>
      <c r="BI505" s="196">
        <f>IF(N505="nulová",J505,0)</f>
        <v>0</v>
      </c>
      <c r="BJ505" s="19" t="s">
        <v>89</v>
      </c>
      <c r="BK505" s="196">
        <f>ROUND(I505*H505,2)</f>
        <v>0</v>
      </c>
      <c r="BL505" s="19" t="s">
        <v>227</v>
      </c>
      <c r="BM505" s="195" t="s">
        <v>1336</v>
      </c>
    </row>
    <row r="506" spans="1:65" s="13" customFormat="1">
      <c r="B506" s="197"/>
      <c r="C506" s="198"/>
      <c r="D506" s="199" t="s">
        <v>229</v>
      </c>
      <c r="E506" s="200" t="s">
        <v>44</v>
      </c>
      <c r="F506" s="201" t="s">
        <v>320</v>
      </c>
      <c r="G506" s="198"/>
      <c r="H506" s="200" t="s">
        <v>44</v>
      </c>
      <c r="I506" s="202"/>
      <c r="J506" s="198"/>
      <c r="K506" s="198"/>
      <c r="L506" s="203"/>
      <c r="M506" s="204"/>
      <c r="N506" s="205"/>
      <c r="O506" s="205"/>
      <c r="P506" s="205"/>
      <c r="Q506" s="205"/>
      <c r="R506" s="205"/>
      <c r="S506" s="205"/>
      <c r="T506" s="206"/>
      <c r="AT506" s="207" t="s">
        <v>229</v>
      </c>
      <c r="AU506" s="207" t="s">
        <v>21</v>
      </c>
      <c r="AV506" s="13" t="s">
        <v>89</v>
      </c>
      <c r="AW506" s="13" t="s">
        <v>42</v>
      </c>
      <c r="AX506" s="13" t="s">
        <v>82</v>
      </c>
      <c r="AY506" s="207" t="s">
        <v>221</v>
      </c>
    </row>
    <row r="507" spans="1:65" s="13" customFormat="1">
      <c r="B507" s="197"/>
      <c r="C507" s="198"/>
      <c r="D507" s="199" t="s">
        <v>229</v>
      </c>
      <c r="E507" s="200" t="s">
        <v>44</v>
      </c>
      <c r="F507" s="201" t="s">
        <v>1296</v>
      </c>
      <c r="G507" s="198"/>
      <c r="H507" s="200" t="s">
        <v>44</v>
      </c>
      <c r="I507" s="202"/>
      <c r="J507" s="198"/>
      <c r="K507" s="198"/>
      <c r="L507" s="203"/>
      <c r="M507" s="204"/>
      <c r="N507" s="205"/>
      <c r="O507" s="205"/>
      <c r="P507" s="205"/>
      <c r="Q507" s="205"/>
      <c r="R507" s="205"/>
      <c r="S507" s="205"/>
      <c r="T507" s="206"/>
      <c r="AT507" s="207" t="s">
        <v>229</v>
      </c>
      <c r="AU507" s="207" t="s">
        <v>21</v>
      </c>
      <c r="AV507" s="13" t="s">
        <v>89</v>
      </c>
      <c r="AW507" s="13" t="s">
        <v>42</v>
      </c>
      <c r="AX507" s="13" t="s">
        <v>82</v>
      </c>
      <c r="AY507" s="207" t="s">
        <v>221</v>
      </c>
    </row>
    <row r="508" spans="1:65" s="14" customFormat="1">
      <c r="B508" s="208"/>
      <c r="C508" s="209"/>
      <c r="D508" s="199" t="s">
        <v>229</v>
      </c>
      <c r="E508" s="210" t="s">
        <v>44</v>
      </c>
      <c r="F508" s="211" t="s">
        <v>1337</v>
      </c>
      <c r="G508" s="209"/>
      <c r="H508" s="212">
        <v>4.2</v>
      </c>
      <c r="I508" s="213"/>
      <c r="J508" s="209"/>
      <c r="K508" s="209"/>
      <c r="L508" s="214"/>
      <c r="M508" s="215"/>
      <c r="N508" s="216"/>
      <c r="O508" s="216"/>
      <c r="P508" s="216"/>
      <c r="Q508" s="216"/>
      <c r="R508" s="216"/>
      <c r="S508" s="216"/>
      <c r="T508" s="217"/>
      <c r="AT508" s="218" t="s">
        <v>229</v>
      </c>
      <c r="AU508" s="218" t="s">
        <v>21</v>
      </c>
      <c r="AV508" s="14" t="s">
        <v>21</v>
      </c>
      <c r="AW508" s="14" t="s">
        <v>42</v>
      </c>
      <c r="AX508" s="14" t="s">
        <v>82</v>
      </c>
      <c r="AY508" s="218" t="s">
        <v>221</v>
      </c>
    </row>
    <row r="509" spans="1:65" s="13" customFormat="1">
      <c r="B509" s="197"/>
      <c r="C509" s="198"/>
      <c r="D509" s="199" t="s">
        <v>229</v>
      </c>
      <c r="E509" s="200" t="s">
        <v>44</v>
      </c>
      <c r="F509" s="201" t="s">
        <v>1321</v>
      </c>
      <c r="G509" s="198"/>
      <c r="H509" s="200" t="s">
        <v>44</v>
      </c>
      <c r="I509" s="202"/>
      <c r="J509" s="198"/>
      <c r="K509" s="198"/>
      <c r="L509" s="203"/>
      <c r="M509" s="204"/>
      <c r="N509" s="205"/>
      <c r="O509" s="205"/>
      <c r="P509" s="205"/>
      <c r="Q509" s="205"/>
      <c r="R509" s="205"/>
      <c r="S509" s="205"/>
      <c r="T509" s="206"/>
      <c r="AT509" s="207" t="s">
        <v>229</v>
      </c>
      <c r="AU509" s="207" t="s">
        <v>21</v>
      </c>
      <c r="AV509" s="13" t="s">
        <v>89</v>
      </c>
      <c r="AW509" s="13" t="s">
        <v>42</v>
      </c>
      <c r="AX509" s="13" t="s">
        <v>82</v>
      </c>
      <c r="AY509" s="207" t="s">
        <v>221</v>
      </c>
    </row>
    <row r="510" spans="1:65" s="14" customFormat="1">
      <c r="B510" s="208"/>
      <c r="C510" s="209"/>
      <c r="D510" s="199" t="s">
        <v>229</v>
      </c>
      <c r="E510" s="210" t="s">
        <v>44</v>
      </c>
      <c r="F510" s="211" t="s">
        <v>1338</v>
      </c>
      <c r="G510" s="209"/>
      <c r="H510" s="212">
        <v>0.6</v>
      </c>
      <c r="I510" s="213"/>
      <c r="J510" s="209"/>
      <c r="K510" s="209"/>
      <c r="L510" s="214"/>
      <c r="M510" s="215"/>
      <c r="N510" s="216"/>
      <c r="O510" s="216"/>
      <c r="P510" s="216"/>
      <c r="Q510" s="216"/>
      <c r="R510" s="216"/>
      <c r="S510" s="216"/>
      <c r="T510" s="217"/>
      <c r="AT510" s="218" t="s">
        <v>229</v>
      </c>
      <c r="AU510" s="218" t="s">
        <v>21</v>
      </c>
      <c r="AV510" s="14" t="s">
        <v>21</v>
      </c>
      <c r="AW510" s="14" t="s">
        <v>42</v>
      </c>
      <c r="AX510" s="14" t="s">
        <v>82</v>
      </c>
      <c r="AY510" s="218" t="s">
        <v>221</v>
      </c>
    </row>
    <row r="511" spans="1:65" s="13" customFormat="1">
      <c r="B511" s="197"/>
      <c r="C511" s="198"/>
      <c r="D511" s="199" t="s">
        <v>229</v>
      </c>
      <c r="E511" s="200" t="s">
        <v>44</v>
      </c>
      <c r="F511" s="201" t="s">
        <v>1332</v>
      </c>
      <c r="G511" s="198"/>
      <c r="H511" s="200" t="s">
        <v>44</v>
      </c>
      <c r="I511" s="202"/>
      <c r="J511" s="198"/>
      <c r="K511" s="198"/>
      <c r="L511" s="203"/>
      <c r="M511" s="204"/>
      <c r="N511" s="205"/>
      <c r="O511" s="205"/>
      <c r="P511" s="205"/>
      <c r="Q511" s="205"/>
      <c r="R511" s="205"/>
      <c r="S511" s="205"/>
      <c r="T511" s="206"/>
      <c r="AT511" s="207" t="s">
        <v>229</v>
      </c>
      <c r="AU511" s="207" t="s">
        <v>21</v>
      </c>
      <c r="AV511" s="13" t="s">
        <v>89</v>
      </c>
      <c r="AW511" s="13" t="s">
        <v>42</v>
      </c>
      <c r="AX511" s="13" t="s">
        <v>82</v>
      </c>
      <c r="AY511" s="207" t="s">
        <v>221</v>
      </c>
    </row>
    <row r="512" spans="1:65" s="14" customFormat="1">
      <c r="B512" s="208"/>
      <c r="C512" s="209"/>
      <c r="D512" s="199" t="s">
        <v>229</v>
      </c>
      <c r="E512" s="210" t="s">
        <v>44</v>
      </c>
      <c r="F512" s="211" t="s">
        <v>1339</v>
      </c>
      <c r="G512" s="209"/>
      <c r="H512" s="212">
        <v>1.28</v>
      </c>
      <c r="I512" s="213"/>
      <c r="J512" s="209"/>
      <c r="K512" s="209"/>
      <c r="L512" s="214"/>
      <c r="M512" s="215"/>
      <c r="N512" s="216"/>
      <c r="O512" s="216"/>
      <c r="P512" s="216"/>
      <c r="Q512" s="216"/>
      <c r="R512" s="216"/>
      <c r="S512" s="216"/>
      <c r="T512" s="217"/>
      <c r="AT512" s="218" t="s">
        <v>229</v>
      </c>
      <c r="AU512" s="218" t="s">
        <v>21</v>
      </c>
      <c r="AV512" s="14" t="s">
        <v>21</v>
      </c>
      <c r="AW512" s="14" t="s">
        <v>42</v>
      </c>
      <c r="AX512" s="14" t="s">
        <v>82</v>
      </c>
      <c r="AY512" s="218" t="s">
        <v>221</v>
      </c>
    </row>
    <row r="513" spans="1:65" s="15" customFormat="1">
      <c r="B513" s="219"/>
      <c r="C513" s="220"/>
      <c r="D513" s="199" t="s">
        <v>229</v>
      </c>
      <c r="E513" s="221" t="s">
        <v>44</v>
      </c>
      <c r="F513" s="222" t="s">
        <v>232</v>
      </c>
      <c r="G513" s="220"/>
      <c r="H513" s="223">
        <v>6.08</v>
      </c>
      <c r="I513" s="224"/>
      <c r="J513" s="220"/>
      <c r="K513" s="220"/>
      <c r="L513" s="225"/>
      <c r="M513" s="226"/>
      <c r="N513" s="227"/>
      <c r="O513" s="227"/>
      <c r="P513" s="227"/>
      <c r="Q513" s="227"/>
      <c r="R513" s="227"/>
      <c r="S513" s="227"/>
      <c r="T513" s="228"/>
      <c r="AT513" s="229" t="s">
        <v>229</v>
      </c>
      <c r="AU513" s="229" t="s">
        <v>21</v>
      </c>
      <c r="AV513" s="15" t="s">
        <v>227</v>
      </c>
      <c r="AW513" s="15" t="s">
        <v>42</v>
      </c>
      <c r="AX513" s="15" t="s">
        <v>89</v>
      </c>
      <c r="AY513" s="229" t="s">
        <v>221</v>
      </c>
    </row>
    <row r="514" spans="1:65" s="12" customFormat="1" ht="22.9" customHeight="1">
      <c r="B514" s="168"/>
      <c r="C514" s="169"/>
      <c r="D514" s="170" t="s">
        <v>81</v>
      </c>
      <c r="E514" s="182" t="s">
        <v>249</v>
      </c>
      <c r="F514" s="182" t="s">
        <v>506</v>
      </c>
      <c r="G514" s="169"/>
      <c r="H514" s="169"/>
      <c r="I514" s="172"/>
      <c r="J514" s="183">
        <f>BK514</f>
        <v>0</v>
      </c>
      <c r="K514" s="169"/>
      <c r="L514" s="174"/>
      <c r="M514" s="175"/>
      <c r="N514" s="176"/>
      <c r="O514" s="176"/>
      <c r="P514" s="177">
        <f>SUM(P515:P530)</f>
        <v>0</v>
      </c>
      <c r="Q514" s="176"/>
      <c r="R514" s="177">
        <f>SUM(R515:R530)</f>
        <v>31.011831500000003</v>
      </c>
      <c r="S514" s="176"/>
      <c r="T514" s="178">
        <f>SUM(T515:T530)</f>
        <v>0</v>
      </c>
      <c r="AR514" s="179" t="s">
        <v>89</v>
      </c>
      <c r="AT514" s="180" t="s">
        <v>81</v>
      </c>
      <c r="AU514" s="180" t="s">
        <v>89</v>
      </c>
      <c r="AY514" s="179" t="s">
        <v>221</v>
      </c>
      <c r="BK514" s="181">
        <f>SUM(BK515:BK530)</f>
        <v>0</v>
      </c>
    </row>
    <row r="515" spans="1:65" s="2" customFormat="1" ht="24.2" customHeight="1">
      <c r="A515" s="37"/>
      <c r="B515" s="38"/>
      <c r="C515" s="184" t="s">
        <v>575</v>
      </c>
      <c r="D515" s="184" t="s">
        <v>223</v>
      </c>
      <c r="E515" s="185" t="s">
        <v>1340</v>
      </c>
      <c r="F515" s="186" t="s">
        <v>1341</v>
      </c>
      <c r="G515" s="187" t="s">
        <v>133</v>
      </c>
      <c r="H515" s="188">
        <v>26.45</v>
      </c>
      <c r="I515" s="189"/>
      <c r="J515" s="190">
        <f>ROUND(I515*H515,2)</f>
        <v>0</v>
      </c>
      <c r="K515" s="186" t="s">
        <v>226</v>
      </c>
      <c r="L515" s="42"/>
      <c r="M515" s="191" t="s">
        <v>44</v>
      </c>
      <c r="N515" s="192" t="s">
        <v>53</v>
      </c>
      <c r="O515" s="67"/>
      <c r="P515" s="193">
        <f>O515*H515</f>
        <v>0</v>
      </c>
      <c r="Q515" s="193">
        <v>0.46</v>
      </c>
      <c r="R515" s="193">
        <f>Q515*H515</f>
        <v>12.167</v>
      </c>
      <c r="S515" s="193">
        <v>0</v>
      </c>
      <c r="T515" s="194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95" t="s">
        <v>227</v>
      </c>
      <c r="AT515" s="195" t="s">
        <v>223</v>
      </c>
      <c r="AU515" s="195" t="s">
        <v>21</v>
      </c>
      <c r="AY515" s="19" t="s">
        <v>221</v>
      </c>
      <c r="BE515" s="196">
        <f>IF(N515="základní",J515,0)</f>
        <v>0</v>
      </c>
      <c r="BF515" s="196">
        <f>IF(N515="snížená",J515,0)</f>
        <v>0</v>
      </c>
      <c r="BG515" s="196">
        <f>IF(N515="zákl. přenesená",J515,0)</f>
        <v>0</v>
      </c>
      <c r="BH515" s="196">
        <f>IF(N515="sníž. přenesená",J515,0)</f>
        <v>0</v>
      </c>
      <c r="BI515" s="196">
        <f>IF(N515="nulová",J515,0)</f>
        <v>0</v>
      </c>
      <c r="BJ515" s="19" t="s">
        <v>89</v>
      </c>
      <c r="BK515" s="196">
        <f>ROUND(I515*H515,2)</f>
        <v>0</v>
      </c>
      <c r="BL515" s="19" t="s">
        <v>227</v>
      </c>
      <c r="BM515" s="195" t="s">
        <v>1342</v>
      </c>
    </row>
    <row r="516" spans="1:65" s="13" customFormat="1">
      <c r="B516" s="197"/>
      <c r="C516" s="198"/>
      <c r="D516" s="199" t="s">
        <v>229</v>
      </c>
      <c r="E516" s="200" t="s">
        <v>44</v>
      </c>
      <c r="F516" s="201" t="s">
        <v>230</v>
      </c>
      <c r="G516" s="198"/>
      <c r="H516" s="200" t="s">
        <v>44</v>
      </c>
      <c r="I516" s="202"/>
      <c r="J516" s="198"/>
      <c r="K516" s="198"/>
      <c r="L516" s="203"/>
      <c r="M516" s="204"/>
      <c r="N516" s="205"/>
      <c r="O516" s="205"/>
      <c r="P516" s="205"/>
      <c r="Q516" s="205"/>
      <c r="R516" s="205"/>
      <c r="S516" s="205"/>
      <c r="T516" s="206"/>
      <c r="AT516" s="207" t="s">
        <v>229</v>
      </c>
      <c r="AU516" s="207" t="s">
        <v>21</v>
      </c>
      <c r="AV516" s="13" t="s">
        <v>89</v>
      </c>
      <c r="AW516" s="13" t="s">
        <v>42</v>
      </c>
      <c r="AX516" s="13" t="s">
        <v>82</v>
      </c>
      <c r="AY516" s="207" t="s">
        <v>221</v>
      </c>
    </row>
    <row r="517" spans="1:65" s="14" customFormat="1">
      <c r="B517" s="208"/>
      <c r="C517" s="209"/>
      <c r="D517" s="199" t="s">
        <v>229</v>
      </c>
      <c r="E517" s="210" t="s">
        <v>44</v>
      </c>
      <c r="F517" s="211" t="s">
        <v>969</v>
      </c>
      <c r="G517" s="209"/>
      <c r="H517" s="212">
        <v>26.45</v>
      </c>
      <c r="I517" s="213"/>
      <c r="J517" s="209"/>
      <c r="K517" s="209"/>
      <c r="L517" s="214"/>
      <c r="M517" s="215"/>
      <c r="N517" s="216"/>
      <c r="O517" s="216"/>
      <c r="P517" s="216"/>
      <c r="Q517" s="216"/>
      <c r="R517" s="216"/>
      <c r="S517" s="216"/>
      <c r="T517" s="217"/>
      <c r="AT517" s="218" t="s">
        <v>229</v>
      </c>
      <c r="AU517" s="218" t="s">
        <v>21</v>
      </c>
      <c r="AV517" s="14" t="s">
        <v>21</v>
      </c>
      <c r="AW517" s="14" t="s">
        <v>42</v>
      </c>
      <c r="AX517" s="14" t="s">
        <v>82</v>
      </c>
      <c r="AY517" s="218" t="s">
        <v>221</v>
      </c>
    </row>
    <row r="518" spans="1:65" s="15" customFormat="1">
      <c r="B518" s="219"/>
      <c r="C518" s="220"/>
      <c r="D518" s="199" t="s">
        <v>229</v>
      </c>
      <c r="E518" s="221" t="s">
        <v>44</v>
      </c>
      <c r="F518" s="222" t="s">
        <v>232</v>
      </c>
      <c r="G518" s="220"/>
      <c r="H518" s="223">
        <v>26.45</v>
      </c>
      <c r="I518" s="224"/>
      <c r="J518" s="220"/>
      <c r="K518" s="220"/>
      <c r="L518" s="225"/>
      <c r="M518" s="226"/>
      <c r="N518" s="227"/>
      <c r="O518" s="227"/>
      <c r="P518" s="227"/>
      <c r="Q518" s="227"/>
      <c r="R518" s="227"/>
      <c r="S518" s="227"/>
      <c r="T518" s="228"/>
      <c r="AT518" s="229" t="s">
        <v>229</v>
      </c>
      <c r="AU518" s="229" t="s">
        <v>21</v>
      </c>
      <c r="AV518" s="15" t="s">
        <v>227</v>
      </c>
      <c r="AW518" s="15" t="s">
        <v>42</v>
      </c>
      <c r="AX518" s="15" t="s">
        <v>89</v>
      </c>
      <c r="AY518" s="229" t="s">
        <v>221</v>
      </c>
    </row>
    <row r="519" spans="1:65" s="2" customFormat="1" ht="24.2" customHeight="1">
      <c r="A519" s="37"/>
      <c r="B519" s="38"/>
      <c r="C519" s="184" t="s">
        <v>579</v>
      </c>
      <c r="D519" s="184" t="s">
        <v>223</v>
      </c>
      <c r="E519" s="185" t="s">
        <v>1343</v>
      </c>
      <c r="F519" s="186" t="s">
        <v>1344</v>
      </c>
      <c r="G519" s="187" t="s">
        <v>133</v>
      </c>
      <c r="H519" s="188">
        <v>26.45</v>
      </c>
      <c r="I519" s="189"/>
      <c r="J519" s="190">
        <f>ROUND(I519*H519,2)</f>
        <v>0</v>
      </c>
      <c r="K519" s="186" t="s">
        <v>226</v>
      </c>
      <c r="L519" s="42"/>
      <c r="M519" s="191" t="s">
        <v>44</v>
      </c>
      <c r="N519" s="192" t="s">
        <v>53</v>
      </c>
      <c r="O519" s="67"/>
      <c r="P519" s="193">
        <f>O519*H519</f>
        <v>0</v>
      </c>
      <c r="Q519" s="193">
        <v>0.37536000000000003</v>
      </c>
      <c r="R519" s="193">
        <f>Q519*H519</f>
        <v>9.9282719999999998</v>
      </c>
      <c r="S519" s="193">
        <v>0</v>
      </c>
      <c r="T519" s="194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95" t="s">
        <v>227</v>
      </c>
      <c r="AT519" s="195" t="s">
        <v>223</v>
      </c>
      <c r="AU519" s="195" t="s">
        <v>21</v>
      </c>
      <c r="AY519" s="19" t="s">
        <v>221</v>
      </c>
      <c r="BE519" s="196">
        <f>IF(N519="základní",J519,0)</f>
        <v>0</v>
      </c>
      <c r="BF519" s="196">
        <f>IF(N519="snížená",J519,0)</f>
        <v>0</v>
      </c>
      <c r="BG519" s="196">
        <f>IF(N519="zákl. přenesená",J519,0)</f>
        <v>0</v>
      </c>
      <c r="BH519" s="196">
        <f>IF(N519="sníž. přenesená",J519,0)</f>
        <v>0</v>
      </c>
      <c r="BI519" s="196">
        <f>IF(N519="nulová",J519,0)</f>
        <v>0</v>
      </c>
      <c r="BJ519" s="19" t="s">
        <v>89</v>
      </c>
      <c r="BK519" s="196">
        <f>ROUND(I519*H519,2)</f>
        <v>0</v>
      </c>
      <c r="BL519" s="19" t="s">
        <v>227</v>
      </c>
      <c r="BM519" s="195" t="s">
        <v>1345</v>
      </c>
    </row>
    <row r="520" spans="1:65" s="13" customFormat="1">
      <c r="B520" s="197"/>
      <c r="C520" s="198"/>
      <c r="D520" s="199" t="s">
        <v>229</v>
      </c>
      <c r="E520" s="200" t="s">
        <v>44</v>
      </c>
      <c r="F520" s="201" t="s">
        <v>230</v>
      </c>
      <c r="G520" s="198"/>
      <c r="H520" s="200" t="s">
        <v>44</v>
      </c>
      <c r="I520" s="202"/>
      <c r="J520" s="198"/>
      <c r="K520" s="198"/>
      <c r="L520" s="203"/>
      <c r="M520" s="204"/>
      <c r="N520" s="205"/>
      <c r="O520" s="205"/>
      <c r="P520" s="205"/>
      <c r="Q520" s="205"/>
      <c r="R520" s="205"/>
      <c r="S520" s="205"/>
      <c r="T520" s="206"/>
      <c r="AT520" s="207" t="s">
        <v>229</v>
      </c>
      <c r="AU520" s="207" t="s">
        <v>21</v>
      </c>
      <c r="AV520" s="13" t="s">
        <v>89</v>
      </c>
      <c r="AW520" s="13" t="s">
        <v>42</v>
      </c>
      <c r="AX520" s="13" t="s">
        <v>82</v>
      </c>
      <c r="AY520" s="207" t="s">
        <v>221</v>
      </c>
    </row>
    <row r="521" spans="1:65" s="14" customFormat="1">
      <c r="B521" s="208"/>
      <c r="C521" s="209"/>
      <c r="D521" s="199" t="s">
        <v>229</v>
      </c>
      <c r="E521" s="210" t="s">
        <v>44</v>
      </c>
      <c r="F521" s="211" t="s">
        <v>1346</v>
      </c>
      <c r="G521" s="209"/>
      <c r="H521" s="212">
        <v>26.45</v>
      </c>
      <c r="I521" s="213"/>
      <c r="J521" s="209"/>
      <c r="K521" s="209"/>
      <c r="L521" s="214"/>
      <c r="M521" s="215"/>
      <c r="N521" s="216"/>
      <c r="O521" s="216"/>
      <c r="P521" s="216"/>
      <c r="Q521" s="216"/>
      <c r="R521" s="216"/>
      <c r="S521" s="216"/>
      <c r="T521" s="217"/>
      <c r="AT521" s="218" t="s">
        <v>229</v>
      </c>
      <c r="AU521" s="218" t="s">
        <v>21</v>
      </c>
      <c r="AV521" s="14" t="s">
        <v>21</v>
      </c>
      <c r="AW521" s="14" t="s">
        <v>42</v>
      </c>
      <c r="AX521" s="14" t="s">
        <v>82</v>
      </c>
      <c r="AY521" s="218" t="s">
        <v>221</v>
      </c>
    </row>
    <row r="522" spans="1:65" s="15" customFormat="1">
      <c r="B522" s="219"/>
      <c r="C522" s="220"/>
      <c r="D522" s="199" t="s">
        <v>229</v>
      </c>
      <c r="E522" s="221" t="s">
        <v>44</v>
      </c>
      <c r="F522" s="222" t="s">
        <v>232</v>
      </c>
      <c r="G522" s="220"/>
      <c r="H522" s="223">
        <v>26.45</v>
      </c>
      <c r="I522" s="224"/>
      <c r="J522" s="220"/>
      <c r="K522" s="220"/>
      <c r="L522" s="225"/>
      <c r="M522" s="226"/>
      <c r="N522" s="227"/>
      <c r="O522" s="227"/>
      <c r="P522" s="227"/>
      <c r="Q522" s="227"/>
      <c r="R522" s="227"/>
      <c r="S522" s="227"/>
      <c r="T522" s="228"/>
      <c r="AT522" s="229" t="s">
        <v>229</v>
      </c>
      <c r="AU522" s="229" t="s">
        <v>21</v>
      </c>
      <c r="AV522" s="15" t="s">
        <v>227</v>
      </c>
      <c r="AW522" s="15" t="s">
        <v>42</v>
      </c>
      <c r="AX522" s="15" t="s">
        <v>89</v>
      </c>
      <c r="AY522" s="229" t="s">
        <v>221</v>
      </c>
    </row>
    <row r="523" spans="1:65" s="2" customFormat="1" ht="24.2" customHeight="1">
      <c r="A523" s="37"/>
      <c r="B523" s="38"/>
      <c r="C523" s="184" t="s">
        <v>583</v>
      </c>
      <c r="D523" s="184" t="s">
        <v>223</v>
      </c>
      <c r="E523" s="185" t="s">
        <v>1347</v>
      </c>
      <c r="F523" s="186" t="s">
        <v>1348</v>
      </c>
      <c r="G523" s="187" t="s">
        <v>133</v>
      </c>
      <c r="H523" s="188">
        <v>26.45</v>
      </c>
      <c r="I523" s="189"/>
      <c r="J523" s="190">
        <f>ROUND(I523*H523,2)</f>
        <v>0</v>
      </c>
      <c r="K523" s="186" t="s">
        <v>226</v>
      </c>
      <c r="L523" s="42"/>
      <c r="M523" s="191" t="s">
        <v>44</v>
      </c>
      <c r="N523" s="192" t="s">
        <v>53</v>
      </c>
      <c r="O523" s="67"/>
      <c r="P523" s="193">
        <f>O523*H523</f>
        <v>0</v>
      </c>
      <c r="Q523" s="193">
        <v>0.12966</v>
      </c>
      <c r="R523" s="193">
        <f>Q523*H523</f>
        <v>3.4295069999999996</v>
      </c>
      <c r="S523" s="193">
        <v>0</v>
      </c>
      <c r="T523" s="194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95" t="s">
        <v>227</v>
      </c>
      <c r="AT523" s="195" t="s">
        <v>223</v>
      </c>
      <c r="AU523" s="195" t="s">
        <v>21</v>
      </c>
      <c r="AY523" s="19" t="s">
        <v>221</v>
      </c>
      <c r="BE523" s="196">
        <f>IF(N523="základní",J523,0)</f>
        <v>0</v>
      </c>
      <c r="BF523" s="196">
        <f>IF(N523="snížená",J523,0)</f>
        <v>0</v>
      </c>
      <c r="BG523" s="196">
        <f>IF(N523="zákl. přenesená",J523,0)</f>
        <v>0</v>
      </c>
      <c r="BH523" s="196">
        <f>IF(N523="sníž. přenesená",J523,0)</f>
        <v>0</v>
      </c>
      <c r="BI523" s="196">
        <f>IF(N523="nulová",J523,0)</f>
        <v>0</v>
      </c>
      <c r="BJ523" s="19" t="s">
        <v>89</v>
      </c>
      <c r="BK523" s="196">
        <f>ROUND(I523*H523,2)</f>
        <v>0</v>
      </c>
      <c r="BL523" s="19" t="s">
        <v>227</v>
      </c>
      <c r="BM523" s="195" t="s">
        <v>1349</v>
      </c>
    </row>
    <row r="524" spans="1:65" s="13" customFormat="1">
      <c r="B524" s="197"/>
      <c r="C524" s="198"/>
      <c r="D524" s="199" t="s">
        <v>229</v>
      </c>
      <c r="E524" s="200" t="s">
        <v>44</v>
      </c>
      <c r="F524" s="201" t="s">
        <v>230</v>
      </c>
      <c r="G524" s="198"/>
      <c r="H524" s="200" t="s">
        <v>44</v>
      </c>
      <c r="I524" s="202"/>
      <c r="J524" s="198"/>
      <c r="K524" s="198"/>
      <c r="L524" s="203"/>
      <c r="M524" s="204"/>
      <c r="N524" s="205"/>
      <c r="O524" s="205"/>
      <c r="P524" s="205"/>
      <c r="Q524" s="205"/>
      <c r="R524" s="205"/>
      <c r="S524" s="205"/>
      <c r="T524" s="206"/>
      <c r="AT524" s="207" t="s">
        <v>229</v>
      </c>
      <c r="AU524" s="207" t="s">
        <v>21</v>
      </c>
      <c r="AV524" s="13" t="s">
        <v>89</v>
      </c>
      <c r="AW524" s="13" t="s">
        <v>42</v>
      </c>
      <c r="AX524" s="13" t="s">
        <v>82</v>
      </c>
      <c r="AY524" s="207" t="s">
        <v>221</v>
      </c>
    </row>
    <row r="525" spans="1:65" s="14" customFormat="1">
      <c r="B525" s="208"/>
      <c r="C525" s="209"/>
      <c r="D525" s="199" t="s">
        <v>229</v>
      </c>
      <c r="E525" s="210" t="s">
        <v>44</v>
      </c>
      <c r="F525" s="211" t="s">
        <v>977</v>
      </c>
      <c r="G525" s="209"/>
      <c r="H525" s="212">
        <v>26.45</v>
      </c>
      <c r="I525" s="213"/>
      <c r="J525" s="209"/>
      <c r="K525" s="209"/>
      <c r="L525" s="214"/>
      <c r="M525" s="215"/>
      <c r="N525" s="216"/>
      <c r="O525" s="216"/>
      <c r="P525" s="216"/>
      <c r="Q525" s="216"/>
      <c r="R525" s="216"/>
      <c r="S525" s="216"/>
      <c r="T525" s="217"/>
      <c r="AT525" s="218" t="s">
        <v>229</v>
      </c>
      <c r="AU525" s="218" t="s">
        <v>21</v>
      </c>
      <c r="AV525" s="14" t="s">
        <v>21</v>
      </c>
      <c r="AW525" s="14" t="s">
        <v>42</v>
      </c>
      <c r="AX525" s="14" t="s">
        <v>82</v>
      </c>
      <c r="AY525" s="218" t="s">
        <v>221</v>
      </c>
    </row>
    <row r="526" spans="1:65" s="15" customFormat="1">
      <c r="B526" s="219"/>
      <c r="C526" s="220"/>
      <c r="D526" s="199" t="s">
        <v>229</v>
      </c>
      <c r="E526" s="221" t="s">
        <v>44</v>
      </c>
      <c r="F526" s="222" t="s">
        <v>232</v>
      </c>
      <c r="G526" s="220"/>
      <c r="H526" s="223">
        <v>26.45</v>
      </c>
      <c r="I526" s="224"/>
      <c r="J526" s="220"/>
      <c r="K526" s="220"/>
      <c r="L526" s="225"/>
      <c r="M526" s="226"/>
      <c r="N526" s="227"/>
      <c r="O526" s="227"/>
      <c r="P526" s="227"/>
      <c r="Q526" s="227"/>
      <c r="R526" s="227"/>
      <c r="S526" s="227"/>
      <c r="T526" s="228"/>
      <c r="AT526" s="229" t="s">
        <v>229</v>
      </c>
      <c r="AU526" s="229" t="s">
        <v>21</v>
      </c>
      <c r="AV526" s="15" t="s">
        <v>227</v>
      </c>
      <c r="AW526" s="15" t="s">
        <v>42</v>
      </c>
      <c r="AX526" s="15" t="s">
        <v>89</v>
      </c>
      <c r="AY526" s="229" t="s">
        <v>221</v>
      </c>
    </row>
    <row r="527" spans="1:65" s="2" customFormat="1" ht="24.2" customHeight="1">
      <c r="A527" s="37"/>
      <c r="B527" s="38"/>
      <c r="C527" s="184" t="s">
        <v>588</v>
      </c>
      <c r="D527" s="184" t="s">
        <v>223</v>
      </c>
      <c r="E527" s="185" t="s">
        <v>1350</v>
      </c>
      <c r="F527" s="186" t="s">
        <v>1351</v>
      </c>
      <c r="G527" s="187" t="s">
        <v>133</v>
      </c>
      <c r="H527" s="188">
        <v>26.45</v>
      </c>
      <c r="I527" s="189"/>
      <c r="J527" s="190">
        <f>ROUND(I527*H527,2)</f>
        <v>0</v>
      </c>
      <c r="K527" s="186" t="s">
        <v>226</v>
      </c>
      <c r="L527" s="42"/>
      <c r="M527" s="191" t="s">
        <v>44</v>
      </c>
      <c r="N527" s="192" t="s">
        <v>53</v>
      </c>
      <c r="O527" s="67"/>
      <c r="P527" s="193">
        <f>O527*H527</f>
        <v>0</v>
      </c>
      <c r="Q527" s="193">
        <v>0.20745</v>
      </c>
      <c r="R527" s="193">
        <f>Q527*H527</f>
        <v>5.4870524999999999</v>
      </c>
      <c r="S527" s="193">
        <v>0</v>
      </c>
      <c r="T527" s="194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195" t="s">
        <v>227</v>
      </c>
      <c r="AT527" s="195" t="s">
        <v>223</v>
      </c>
      <c r="AU527" s="195" t="s">
        <v>21</v>
      </c>
      <c r="AY527" s="19" t="s">
        <v>221</v>
      </c>
      <c r="BE527" s="196">
        <f>IF(N527="základní",J527,0)</f>
        <v>0</v>
      </c>
      <c r="BF527" s="196">
        <f>IF(N527="snížená",J527,0)</f>
        <v>0</v>
      </c>
      <c r="BG527" s="196">
        <f>IF(N527="zákl. přenesená",J527,0)</f>
        <v>0</v>
      </c>
      <c r="BH527" s="196">
        <f>IF(N527="sníž. přenesená",J527,0)</f>
        <v>0</v>
      </c>
      <c r="BI527" s="196">
        <f>IF(N527="nulová",J527,0)</f>
        <v>0</v>
      </c>
      <c r="BJ527" s="19" t="s">
        <v>89</v>
      </c>
      <c r="BK527" s="196">
        <f>ROUND(I527*H527,2)</f>
        <v>0</v>
      </c>
      <c r="BL527" s="19" t="s">
        <v>227</v>
      </c>
      <c r="BM527" s="195" t="s">
        <v>1352</v>
      </c>
    </row>
    <row r="528" spans="1:65" s="13" customFormat="1">
      <c r="B528" s="197"/>
      <c r="C528" s="198"/>
      <c r="D528" s="199" t="s">
        <v>229</v>
      </c>
      <c r="E528" s="200" t="s">
        <v>44</v>
      </c>
      <c r="F528" s="201" t="s">
        <v>230</v>
      </c>
      <c r="G528" s="198"/>
      <c r="H528" s="200" t="s">
        <v>44</v>
      </c>
      <c r="I528" s="202"/>
      <c r="J528" s="198"/>
      <c r="K528" s="198"/>
      <c r="L528" s="203"/>
      <c r="M528" s="204"/>
      <c r="N528" s="205"/>
      <c r="O528" s="205"/>
      <c r="P528" s="205"/>
      <c r="Q528" s="205"/>
      <c r="R528" s="205"/>
      <c r="S528" s="205"/>
      <c r="T528" s="206"/>
      <c r="AT528" s="207" t="s">
        <v>229</v>
      </c>
      <c r="AU528" s="207" t="s">
        <v>21</v>
      </c>
      <c r="AV528" s="13" t="s">
        <v>89</v>
      </c>
      <c r="AW528" s="13" t="s">
        <v>42</v>
      </c>
      <c r="AX528" s="13" t="s">
        <v>82</v>
      </c>
      <c r="AY528" s="207" t="s">
        <v>221</v>
      </c>
    </row>
    <row r="529" spans="1:65" s="14" customFormat="1">
      <c r="B529" s="208"/>
      <c r="C529" s="209"/>
      <c r="D529" s="199" t="s">
        <v>229</v>
      </c>
      <c r="E529" s="210" t="s">
        <v>44</v>
      </c>
      <c r="F529" s="211" t="s">
        <v>981</v>
      </c>
      <c r="G529" s="209"/>
      <c r="H529" s="212">
        <v>26.45</v>
      </c>
      <c r="I529" s="213"/>
      <c r="J529" s="209"/>
      <c r="K529" s="209"/>
      <c r="L529" s="214"/>
      <c r="M529" s="215"/>
      <c r="N529" s="216"/>
      <c r="O529" s="216"/>
      <c r="P529" s="216"/>
      <c r="Q529" s="216"/>
      <c r="R529" s="216"/>
      <c r="S529" s="216"/>
      <c r="T529" s="217"/>
      <c r="AT529" s="218" t="s">
        <v>229</v>
      </c>
      <c r="AU529" s="218" t="s">
        <v>21</v>
      </c>
      <c r="AV529" s="14" t="s">
        <v>21</v>
      </c>
      <c r="AW529" s="14" t="s">
        <v>42</v>
      </c>
      <c r="AX529" s="14" t="s">
        <v>82</v>
      </c>
      <c r="AY529" s="218" t="s">
        <v>221</v>
      </c>
    </row>
    <row r="530" spans="1:65" s="15" customFormat="1">
      <c r="B530" s="219"/>
      <c r="C530" s="220"/>
      <c r="D530" s="199" t="s">
        <v>229</v>
      </c>
      <c r="E530" s="221" t="s">
        <v>44</v>
      </c>
      <c r="F530" s="222" t="s">
        <v>232</v>
      </c>
      <c r="G530" s="220"/>
      <c r="H530" s="223">
        <v>26.45</v>
      </c>
      <c r="I530" s="224"/>
      <c r="J530" s="220"/>
      <c r="K530" s="220"/>
      <c r="L530" s="225"/>
      <c r="M530" s="226"/>
      <c r="N530" s="227"/>
      <c r="O530" s="227"/>
      <c r="P530" s="227"/>
      <c r="Q530" s="227"/>
      <c r="R530" s="227"/>
      <c r="S530" s="227"/>
      <c r="T530" s="228"/>
      <c r="AT530" s="229" t="s">
        <v>229</v>
      </c>
      <c r="AU530" s="229" t="s">
        <v>21</v>
      </c>
      <c r="AV530" s="15" t="s">
        <v>227</v>
      </c>
      <c r="AW530" s="15" t="s">
        <v>42</v>
      </c>
      <c r="AX530" s="15" t="s">
        <v>89</v>
      </c>
      <c r="AY530" s="229" t="s">
        <v>221</v>
      </c>
    </row>
    <row r="531" spans="1:65" s="12" customFormat="1" ht="22.9" customHeight="1">
      <c r="B531" s="168"/>
      <c r="C531" s="169"/>
      <c r="D531" s="170" t="s">
        <v>81</v>
      </c>
      <c r="E531" s="182" t="s">
        <v>267</v>
      </c>
      <c r="F531" s="182" t="s">
        <v>619</v>
      </c>
      <c r="G531" s="169"/>
      <c r="H531" s="169"/>
      <c r="I531" s="172"/>
      <c r="J531" s="183">
        <f>BK531</f>
        <v>0</v>
      </c>
      <c r="K531" s="169"/>
      <c r="L531" s="174"/>
      <c r="M531" s="175"/>
      <c r="N531" s="176"/>
      <c r="O531" s="176"/>
      <c r="P531" s="177">
        <f>SUM(P532:P699)</f>
        <v>0</v>
      </c>
      <c r="Q531" s="176"/>
      <c r="R531" s="177">
        <f>SUM(R532:R699)</f>
        <v>32.666862800000004</v>
      </c>
      <c r="S531" s="176"/>
      <c r="T531" s="178">
        <f>SUM(T532:T699)</f>
        <v>0</v>
      </c>
      <c r="AR531" s="179" t="s">
        <v>89</v>
      </c>
      <c r="AT531" s="180" t="s">
        <v>81</v>
      </c>
      <c r="AU531" s="180" t="s">
        <v>89</v>
      </c>
      <c r="AY531" s="179" t="s">
        <v>221</v>
      </c>
      <c r="BK531" s="181">
        <f>SUM(BK532:BK699)</f>
        <v>0</v>
      </c>
    </row>
    <row r="532" spans="1:65" s="2" customFormat="1" ht="14.45" customHeight="1">
      <c r="A532" s="37"/>
      <c r="B532" s="38"/>
      <c r="C532" s="184" t="s">
        <v>593</v>
      </c>
      <c r="D532" s="184" t="s">
        <v>223</v>
      </c>
      <c r="E532" s="185" t="s">
        <v>1353</v>
      </c>
      <c r="F532" s="186" t="s">
        <v>1354</v>
      </c>
      <c r="G532" s="187" t="s">
        <v>121</v>
      </c>
      <c r="H532" s="188">
        <v>2</v>
      </c>
      <c r="I532" s="189"/>
      <c r="J532" s="190">
        <f>ROUND(I532*H532,2)</f>
        <v>0</v>
      </c>
      <c r="K532" s="186" t="s">
        <v>226</v>
      </c>
      <c r="L532" s="42"/>
      <c r="M532" s="191" t="s">
        <v>44</v>
      </c>
      <c r="N532" s="192" t="s">
        <v>53</v>
      </c>
      <c r="O532" s="67"/>
      <c r="P532" s="193">
        <f>O532*H532</f>
        <v>0</v>
      </c>
      <c r="Q532" s="193">
        <v>1.0000000000000001E-5</v>
      </c>
      <c r="R532" s="193">
        <f>Q532*H532</f>
        <v>2.0000000000000002E-5</v>
      </c>
      <c r="S532" s="193">
        <v>0</v>
      </c>
      <c r="T532" s="194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195" t="s">
        <v>227</v>
      </c>
      <c r="AT532" s="195" t="s">
        <v>223</v>
      </c>
      <c r="AU532" s="195" t="s">
        <v>21</v>
      </c>
      <c r="AY532" s="19" t="s">
        <v>221</v>
      </c>
      <c r="BE532" s="196">
        <f>IF(N532="základní",J532,0)</f>
        <v>0</v>
      </c>
      <c r="BF532" s="196">
        <f>IF(N532="snížená",J532,0)</f>
        <v>0</v>
      </c>
      <c r="BG532" s="196">
        <f>IF(N532="zákl. přenesená",J532,0)</f>
        <v>0</v>
      </c>
      <c r="BH532" s="196">
        <f>IF(N532="sníž. přenesená",J532,0)</f>
        <v>0</v>
      </c>
      <c r="BI532" s="196">
        <f>IF(N532="nulová",J532,0)</f>
        <v>0</v>
      </c>
      <c r="BJ532" s="19" t="s">
        <v>89</v>
      </c>
      <c r="BK532" s="196">
        <f>ROUND(I532*H532,2)</f>
        <v>0</v>
      </c>
      <c r="BL532" s="19" t="s">
        <v>227</v>
      </c>
      <c r="BM532" s="195" t="s">
        <v>1355</v>
      </c>
    </row>
    <row r="533" spans="1:65" s="13" customFormat="1">
      <c r="B533" s="197"/>
      <c r="C533" s="198"/>
      <c r="D533" s="199" t="s">
        <v>229</v>
      </c>
      <c r="E533" s="200" t="s">
        <v>44</v>
      </c>
      <c r="F533" s="201" t="s">
        <v>320</v>
      </c>
      <c r="G533" s="198"/>
      <c r="H533" s="200" t="s">
        <v>44</v>
      </c>
      <c r="I533" s="202"/>
      <c r="J533" s="198"/>
      <c r="K533" s="198"/>
      <c r="L533" s="203"/>
      <c r="M533" s="204"/>
      <c r="N533" s="205"/>
      <c r="O533" s="205"/>
      <c r="P533" s="205"/>
      <c r="Q533" s="205"/>
      <c r="R533" s="205"/>
      <c r="S533" s="205"/>
      <c r="T533" s="206"/>
      <c r="AT533" s="207" t="s">
        <v>229</v>
      </c>
      <c r="AU533" s="207" t="s">
        <v>21</v>
      </c>
      <c r="AV533" s="13" t="s">
        <v>89</v>
      </c>
      <c r="AW533" s="13" t="s">
        <v>42</v>
      </c>
      <c r="AX533" s="13" t="s">
        <v>82</v>
      </c>
      <c r="AY533" s="207" t="s">
        <v>221</v>
      </c>
    </row>
    <row r="534" spans="1:65" s="13" customFormat="1">
      <c r="B534" s="197"/>
      <c r="C534" s="198"/>
      <c r="D534" s="199" t="s">
        <v>229</v>
      </c>
      <c r="E534" s="200" t="s">
        <v>44</v>
      </c>
      <c r="F534" s="201" t="s">
        <v>1332</v>
      </c>
      <c r="G534" s="198"/>
      <c r="H534" s="200" t="s">
        <v>44</v>
      </c>
      <c r="I534" s="202"/>
      <c r="J534" s="198"/>
      <c r="K534" s="198"/>
      <c r="L534" s="203"/>
      <c r="M534" s="204"/>
      <c r="N534" s="205"/>
      <c r="O534" s="205"/>
      <c r="P534" s="205"/>
      <c r="Q534" s="205"/>
      <c r="R534" s="205"/>
      <c r="S534" s="205"/>
      <c r="T534" s="206"/>
      <c r="AT534" s="207" t="s">
        <v>229</v>
      </c>
      <c r="AU534" s="207" t="s">
        <v>21</v>
      </c>
      <c r="AV534" s="13" t="s">
        <v>89</v>
      </c>
      <c r="AW534" s="13" t="s">
        <v>42</v>
      </c>
      <c r="AX534" s="13" t="s">
        <v>82</v>
      </c>
      <c r="AY534" s="207" t="s">
        <v>221</v>
      </c>
    </row>
    <row r="535" spans="1:65" s="14" customFormat="1">
      <c r="B535" s="208"/>
      <c r="C535" s="209"/>
      <c r="D535" s="199" t="s">
        <v>229</v>
      </c>
      <c r="E535" s="210" t="s">
        <v>44</v>
      </c>
      <c r="F535" s="211" t="s">
        <v>1356</v>
      </c>
      <c r="G535" s="209"/>
      <c r="H535" s="212">
        <v>2</v>
      </c>
      <c r="I535" s="213"/>
      <c r="J535" s="209"/>
      <c r="K535" s="209"/>
      <c r="L535" s="214"/>
      <c r="M535" s="215"/>
      <c r="N535" s="216"/>
      <c r="O535" s="216"/>
      <c r="P535" s="216"/>
      <c r="Q535" s="216"/>
      <c r="R535" s="216"/>
      <c r="S535" s="216"/>
      <c r="T535" s="217"/>
      <c r="AT535" s="218" t="s">
        <v>229</v>
      </c>
      <c r="AU535" s="218" t="s">
        <v>21</v>
      </c>
      <c r="AV535" s="14" t="s">
        <v>21</v>
      </c>
      <c r="AW535" s="14" t="s">
        <v>42</v>
      </c>
      <c r="AX535" s="14" t="s">
        <v>82</v>
      </c>
      <c r="AY535" s="218" t="s">
        <v>221</v>
      </c>
    </row>
    <row r="536" spans="1:65" s="15" customFormat="1">
      <c r="B536" s="219"/>
      <c r="C536" s="220"/>
      <c r="D536" s="199" t="s">
        <v>229</v>
      </c>
      <c r="E536" s="221" t="s">
        <v>44</v>
      </c>
      <c r="F536" s="222" t="s">
        <v>232</v>
      </c>
      <c r="G536" s="220"/>
      <c r="H536" s="223">
        <v>2</v>
      </c>
      <c r="I536" s="224"/>
      <c r="J536" s="220"/>
      <c r="K536" s="220"/>
      <c r="L536" s="225"/>
      <c r="M536" s="226"/>
      <c r="N536" s="227"/>
      <c r="O536" s="227"/>
      <c r="P536" s="227"/>
      <c r="Q536" s="227"/>
      <c r="R536" s="227"/>
      <c r="S536" s="227"/>
      <c r="T536" s="228"/>
      <c r="AT536" s="229" t="s">
        <v>229</v>
      </c>
      <c r="AU536" s="229" t="s">
        <v>21</v>
      </c>
      <c r="AV536" s="15" t="s">
        <v>227</v>
      </c>
      <c r="AW536" s="15" t="s">
        <v>42</v>
      </c>
      <c r="AX536" s="15" t="s">
        <v>89</v>
      </c>
      <c r="AY536" s="229" t="s">
        <v>221</v>
      </c>
    </row>
    <row r="537" spans="1:65" s="2" customFormat="1" ht="14.45" customHeight="1">
      <c r="A537" s="37"/>
      <c r="B537" s="38"/>
      <c r="C537" s="245" t="s">
        <v>597</v>
      </c>
      <c r="D537" s="245" t="s">
        <v>447</v>
      </c>
      <c r="E537" s="246" t="s">
        <v>1357</v>
      </c>
      <c r="F537" s="247" t="s">
        <v>1358</v>
      </c>
      <c r="G537" s="248" t="s">
        <v>121</v>
      </c>
      <c r="H537" s="249">
        <v>2.0299999999999998</v>
      </c>
      <c r="I537" s="250"/>
      <c r="J537" s="251">
        <f>ROUND(I537*H537,2)</f>
        <v>0</v>
      </c>
      <c r="K537" s="247" t="s">
        <v>226</v>
      </c>
      <c r="L537" s="252"/>
      <c r="M537" s="253" t="s">
        <v>44</v>
      </c>
      <c r="N537" s="254" t="s">
        <v>53</v>
      </c>
      <c r="O537" s="67"/>
      <c r="P537" s="193">
        <f>O537*H537</f>
        <v>0</v>
      </c>
      <c r="Q537" s="193">
        <v>5.1000000000000004E-3</v>
      </c>
      <c r="R537" s="193">
        <f>Q537*H537</f>
        <v>1.0352999999999999E-2</v>
      </c>
      <c r="S537" s="193">
        <v>0</v>
      </c>
      <c r="T537" s="194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95" t="s">
        <v>267</v>
      </c>
      <c r="AT537" s="195" t="s">
        <v>447</v>
      </c>
      <c r="AU537" s="195" t="s">
        <v>21</v>
      </c>
      <c r="AY537" s="19" t="s">
        <v>221</v>
      </c>
      <c r="BE537" s="196">
        <f>IF(N537="základní",J537,0)</f>
        <v>0</v>
      </c>
      <c r="BF537" s="196">
        <f>IF(N537="snížená",J537,0)</f>
        <v>0</v>
      </c>
      <c r="BG537" s="196">
        <f>IF(N537="zákl. přenesená",J537,0)</f>
        <v>0</v>
      </c>
      <c r="BH537" s="196">
        <f>IF(N537="sníž. přenesená",J537,0)</f>
        <v>0</v>
      </c>
      <c r="BI537" s="196">
        <f>IF(N537="nulová",J537,0)</f>
        <v>0</v>
      </c>
      <c r="BJ537" s="19" t="s">
        <v>89</v>
      </c>
      <c r="BK537" s="196">
        <f>ROUND(I537*H537,2)</f>
        <v>0</v>
      </c>
      <c r="BL537" s="19" t="s">
        <v>227</v>
      </c>
      <c r="BM537" s="195" t="s">
        <v>1359</v>
      </c>
    </row>
    <row r="538" spans="1:65" s="14" customFormat="1">
      <c r="B538" s="208"/>
      <c r="C538" s="209"/>
      <c r="D538" s="199" t="s">
        <v>229</v>
      </c>
      <c r="E538" s="209"/>
      <c r="F538" s="211" t="s">
        <v>1360</v>
      </c>
      <c r="G538" s="209"/>
      <c r="H538" s="212">
        <v>2.0299999999999998</v>
      </c>
      <c r="I538" s="213"/>
      <c r="J538" s="209"/>
      <c r="K538" s="209"/>
      <c r="L538" s="214"/>
      <c r="M538" s="215"/>
      <c r="N538" s="216"/>
      <c r="O538" s="216"/>
      <c r="P538" s="216"/>
      <c r="Q538" s="216"/>
      <c r="R538" s="216"/>
      <c r="S538" s="216"/>
      <c r="T538" s="217"/>
      <c r="AT538" s="218" t="s">
        <v>229</v>
      </c>
      <c r="AU538" s="218" t="s">
        <v>21</v>
      </c>
      <c r="AV538" s="14" t="s">
        <v>21</v>
      </c>
      <c r="AW538" s="14" t="s">
        <v>4</v>
      </c>
      <c r="AX538" s="14" t="s">
        <v>89</v>
      </c>
      <c r="AY538" s="218" t="s">
        <v>221</v>
      </c>
    </row>
    <row r="539" spans="1:65" s="2" customFormat="1" ht="14.45" customHeight="1">
      <c r="A539" s="37"/>
      <c r="B539" s="38"/>
      <c r="C539" s="184" t="s">
        <v>601</v>
      </c>
      <c r="D539" s="184" t="s">
        <v>223</v>
      </c>
      <c r="E539" s="185" t="s">
        <v>1361</v>
      </c>
      <c r="F539" s="186" t="s">
        <v>1362</v>
      </c>
      <c r="G539" s="187" t="s">
        <v>121</v>
      </c>
      <c r="H539" s="188">
        <v>265.89999999999998</v>
      </c>
      <c r="I539" s="189"/>
      <c r="J539" s="190">
        <f>ROUND(I539*H539,2)</f>
        <v>0</v>
      </c>
      <c r="K539" s="186" t="s">
        <v>226</v>
      </c>
      <c r="L539" s="42"/>
      <c r="M539" s="191" t="s">
        <v>44</v>
      </c>
      <c r="N539" s="192" t="s">
        <v>53</v>
      </c>
      <c r="O539" s="67"/>
      <c r="P539" s="193">
        <f>O539*H539</f>
        <v>0</v>
      </c>
      <c r="Q539" s="193">
        <v>2.0000000000000002E-5</v>
      </c>
      <c r="R539" s="193">
        <f>Q539*H539</f>
        <v>5.3179999999999998E-3</v>
      </c>
      <c r="S539" s="193">
        <v>0</v>
      </c>
      <c r="T539" s="194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95" t="s">
        <v>227</v>
      </c>
      <c r="AT539" s="195" t="s">
        <v>223</v>
      </c>
      <c r="AU539" s="195" t="s">
        <v>21</v>
      </c>
      <c r="AY539" s="19" t="s">
        <v>221</v>
      </c>
      <c r="BE539" s="196">
        <f>IF(N539="základní",J539,0)</f>
        <v>0</v>
      </c>
      <c r="BF539" s="196">
        <f>IF(N539="snížená",J539,0)</f>
        <v>0</v>
      </c>
      <c r="BG539" s="196">
        <f>IF(N539="zákl. přenesená",J539,0)</f>
        <v>0</v>
      </c>
      <c r="BH539" s="196">
        <f>IF(N539="sníž. přenesená",J539,0)</f>
        <v>0</v>
      </c>
      <c r="BI539" s="196">
        <f>IF(N539="nulová",J539,0)</f>
        <v>0</v>
      </c>
      <c r="BJ539" s="19" t="s">
        <v>89</v>
      </c>
      <c r="BK539" s="196">
        <f>ROUND(I539*H539,2)</f>
        <v>0</v>
      </c>
      <c r="BL539" s="19" t="s">
        <v>227</v>
      </c>
      <c r="BM539" s="195" t="s">
        <v>1363</v>
      </c>
    </row>
    <row r="540" spans="1:65" s="13" customFormat="1">
      <c r="B540" s="197"/>
      <c r="C540" s="198"/>
      <c r="D540" s="199" t="s">
        <v>229</v>
      </c>
      <c r="E540" s="200" t="s">
        <v>44</v>
      </c>
      <c r="F540" s="201" t="s">
        <v>320</v>
      </c>
      <c r="G540" s="198"/>
      <c r="H540" s="200" t="s">
        <v>44</v>
      </c>
      <c r="I540" s="202"/>
      <c r="J540" s="198"/>
      <c r="K540" s="198"/>
      <c r="L540" s="203"/>
      <c r="M540" s="204"/>
      <c r="N540" s="205"/>
      <c r="O540" s="205"/>
      <c r="P540" s="205"/>
      <c r="Q540" s="205"/>
      <c r="R540" s="205"/>
      <c r="S540" s="205"/>
      <c r="T540" s="206"/>
      <c r="AT540" s="207" t="s">
        <v>229</v>
      </c>
      <c r="AU540" s="207" t="s">
        <v>21</v>
      </c>
      <c r="AV540" s="13" t="s">
        <v>89</v>
      </c>
      <c r="AW540" s="13" t="s">
        <v>42</v>
      </c>
      <c r="AX540" s="13" t="s">
        <v>82</v>
      </c>
      <c r="AY540" s="207" t="s">
        <v>221</v>
      </c>
    </row>
    <row r="541" spans="1:65" s="13" customFormat="1">
      <c r="B541" s="197"/>
      <c r="C541" s="198"/>
      <c r="D541" s="199" t="s">
        <v>229</v>
      </c>
      <c r="E541" s="200" t="s">
        <v>44</v>
      </c>
      <c r="F541" s="201" t="s">
        <v>1283</v>
      </c>
      <c r="G541" s="198"/>
      <c r="H541" s="200" t="s">
        <v>44</v>
      </c>
      <c r="I541" s="202"/>
      <c r="J541" s="198"/>
      <c r="K541" s="198"/>
      <c r="L541" s="203"/>
      <c r="M541" s="204"/>
      <c r="N541" s="205"/>
      <c r="O541" s="205"/>
      <c r="P541" s="205"/>
      <c r="Q541" s="205"/>
      <c r="R541" s="205"/>
      <c r="S541" s="205"/>
      <c r="T541" s="206"/>
      <c r="AT541" s="207" t="s">
        <v>229</v>
      </c>
      <c r="AU541" s="207" t="s">
        <v>21</v>
      </c>
      <c r="AV541" s="13" t="s">
        <v>89</v>
      </c>
      <c r="AW541" s="13" t="s">
        <v>42</v>
      </c>
      <c r="AX541" s="13" t="s">
        <v>82</v>
      </c>
      <c r="AY541" s="207" t="s">
        <v>221</v>
      </c>
    </row>
    <row r="542" spans="1:65" s="14" customFormat="1">
      <c r="B542" s="208"/>
      <c r="C542" s="209"/>
      <c r="D542" s="199" t="s">
        <v>229</v>
      </c>
      <c r="E542" s="210" t="s">
        <v>44</v>
      </c>
      <c r="F542" s="211" t="s">
        <v>1364</v>
      </c>
      <c r="G542" s="209"/>
      <c r="H542" s="212">
        <v>33.5</v>
      </c>
      <c r="I542" s="213"/>
      <c r="J542" s="209"/>
      <c r="K542" s="209"/>
      <c r="L542" s="214"/>
      <c r="M542" s="215"/>
      <c r="N542" s="216"/>
      <c r="O542" s="216"/>
      <c r="P542" s="216"/>
      <c r="Q542" s="216"/>
      <c r="R542" s="216"/>
      <c r="S542" s="216"/>
      <c r="T542" s="217"/>
      <c r="AT542" s="218" t="s">
        <v>229</v>
      </c>
      <c r="AU542" s="218" t="s">
        <v>21</v>
      </c>
      <c r="AV542" s="14" t="s">
        <v>21</v>
      </c>
      <c r="AW542" s="14" t="s">
        <v>42</v>
      </c>
      <c r="AX542" s="14" t="s">
        <v>82</v>
      </c>
      <c r="AY542" s="218" t="s">
        <v>221</v>
      </c>
    </row>
    <row r="543" spans="1:65" s="14" customFormat="1">
      <c r="B543" s="208"/>
      <c r="C543" s="209"/>
      <c r="D543" s="199" t="s">
        <v>229</v>
      </c>
      <c r="E543" s="210" t="s">
        <v>44</v>
      </c>
      <c r="F543" s="211" t="s">
        <v>1365</v>
      </c>
      <c r="G543" s="209"/>
      <c r="H543" s="212">
        <v>2.5</v>
      </c>
      <c r="I543" s="213"/>
      <c r="J543" s="209"/>
      <c r="K543" s="209"/>
      <c r="L543" s="214"/>
      <c r="M543" s="215"/>
      <c r="N543" s="216"/>
      <c r="O543" s="216"/>
      <c r="P543" s="216"/>
      <c r="Q543" s="216"/>
      <c r="R543" s="216"/>
      <c r="S543" s="216"/>
      <c r="T543" s="217"/>
      <c r="AT543" s="218" t="s">
        <v>229</v>
      </c>
      <c r="AU543" s="218" t="s">
        <v>21</v>
      </c>
      <c r="AV543" s="14" t="s">
        <v>21</v>
      </c>
      <c r="AW543" s="14" t="s">
        <v>42</v>
      </c>
      <c r="AX543" s="14" t="s">
        <v>82</v>
      </c>
      <c r="AY543" s="218" t="s">
        <v>221</v>
      </c>
    </row>
    <row r="544" spans="1:65" s="14" customFormat="1">
      <c r="B544" s="208"/>
      <c r="C544" s="209"/>
      <c r="D544" s="199" t="s">
        <v>229</v>
      </c>
      <c r="E544" s="210" t="s">
        <v>44</v>
      </c>
      <c r="F544" s="211" t="s">
        <v>1366</v>
      </c>
      <c r="G544" s="209"/>
      <c r="H544" s="212">
        <v>3.9</v>
      </c>
      <c r="I544" s="213"/>
      <c r="J544" s="209"/>
      <c r="K544" s="209"/>
      <c r="L544" s="214"/>
      <c r="M544" s="215"/>
      <c r="N544" s="216"/>
      <c r="O544" s="216"/>
      <c r="P544" s="216"/>
      <c r="Q544" s="216"/>
      <c r="R544" s="216"/>
      <c r="S544" s="216"/>
      <c r="T544" s="217"/>
      <c r="AT544" s="218" t="s">
        <v>229</v>
      </c>
      <c r="AU544" s="218" t="s">
        <v>21</v>
      </c>
      <c r="AV544" s="14" t="s">
        <v>21</v>
      </c>
      <c r="AW544" s="14" t="s">
        <v>42</v>
      </c>
      <c r="AX544" s="14" t="s">
        <v>82</v>
      </c>
      <c r="AY544" s="218" t="s">
        <v>221</v>
      </c>
    </row>
    <row r="545" spans="1:65" s="14" customFormat="1">
      <c r="B545" s="208"/>
      <c r="C545" s="209"/>
      <c r="D545" s="199" t="s">
        <v>229</v>
      </c>
      <c r="E545" s="210" t="s">
        <v>44</v>
      </c>
      <c r="F545" s="211" t="s">
        <v>1367</v>
      </c>
      <c r="G545" s="209"/>
      <c r="H545" s="212">
        <v>40</v>
      </c>
      <c r="I545" s="213"/>
      <c r="J545" s="209"/>
      <c r="K545" s="209"/>
      <c r="L545" s="214"/>
      <c r="M545" s="215"/>
      <c r="N545" s="216"/>
      <c r="O545" s="216"/>
      <c r="P545" s="216"/>
      <c r="Q545" s="216"/>
      <c r="R545" s="216"/>
      <c r="S545" s="216"/>
      <c r="T545" s="217"/>
      <c r="AT545" s="218" t="s">
        <v>229</v>
      </c>
      <c r="AU545" s="218" t="s">
        <v>21</v>
      </c>
      <c r="AV545" s="14" t="s">
        <v>21</v>
      </c>
      <c r="AW545" s="14" t="s">
        <v>42</v>
      </c>
      <c r="AX545" s="14" t="s">
        <v>82</v>
      </c>
      <c r="AY545" s="218" t="s">
        <v>221</v>
      </c>
    </row>
    <row r="546" spans="1:65" s="14" customFormat="1">
      <c r="B546" s="208"/>
      <c r="C546" s="209"/>
      <c r="D546" s="199" t="s">
        <v>229</v>
      </c>
      <c r="E546" s="210" t="s">
        <v>44</v>
      </c>
      <c r="F546" s="211" t="s">
        <v>1368</v>
      </c>
      <c r="G546" s="209"/>
      <c r="H546" s="212">
        <v>46</v>
      </c>
      <c r="I546" s="213"/>
      <c r="J546" s="209"/>
      <c r="K546" s="209"/>
      <c r="L546" s="214"/>
      <c r="M546" s="215"/>
      <c r="N546" s="216"/>
      <c r="O546" s="216"/>
      <c r="P546" s="216"/>
      <c r="Q546" s="216"/>
      <c r="R546" s="216"/>
      <c r="S546" s="216"/>
      <c r="T546" s="217"/>
      <c r="AT546" s="218" t="s">
        <v>229</v>
      </c>
      <c r="AU546" s="218" t="s">
        <v>21</v>
      </c>
      <c r="AV546" s="14" t="s">
        <v>21</v>
      </c>
      <c r="AW546" s="14" t="s">
        <v>42</v>
      </c>
      <c r="AX546" s="14" t="s">
        <v>82</v>
      </c>
      <c r="AY546" s="218" t="s">
        <v>221</v>
      </c>
    </row>
    <row r="547" spans="1:65" s="14" customFormat="1">
      <c r="B547" s="208"/>
      <c r="C547" s="209"/>
      <c r="D547" s="199" t="s">
        <v>229</v>
      </c>
      <c r="E547" s="210" t="s">
        <v>44</v>
      </c>
      <c r="F547" s="211" t="s">
        <v>1369</v>
      </c>
      <c r="G547" s="209"/>
      <c r="H547" s="212">
        <v>50</v>
      </c>
      <c r="I547" s="213"/>
      <c r="J547" s="209"/>
      <c r="K547" s="209"/>
      <c r="L547" s="214"/>
      <c r="M547" s="215"/>
      <c r="N547" s="216"/>
      <c r="O547" s="216"/>
      <c r="P547" s="216"/>
      <c r="Q547" s="216"/>
      <c r="R547" s="216"/>
      <c r="S547" s="216"/>
      <c r="T547" s="217"/>
      <c r="AT547" s="218" t="s">
        <v>229</v>
      </c>
      <c r="AU547" s="218" t="s">
        <v>21</v>
      </c>
      <c r="AV547" s="14" t="s">
        <v>21</v>
      </c>
      <c r="AW547" s="14" t="s">
        <v>42</v>
      </c>
      <c r="AX547" s="14" t="s">
        <v>82</v>
      </c>
      <c r="AY547" s="218" t="s">
        <v>221</v>
      </c>
    </row>
    <row r="548" spans="1:65" s="14" customFormat="1">
      <c r="B548" s="208"/>
      <c r="C548" s="209"/>
      <c r="D548" s="199" t="s">
        <v>229</v>
      </c>
      <c r="E548" s="210" t="s">
        <v>44</v>
      </c>
      <c r="F548" s="211" t="s">
        <v>1370</v>
      </c>
      <c r="G548" s="209"/>
      <c r="H548" s="212">
        <v>48</v>
      </c>
      <c r="I548" s="213"/>
      <c r="J548" s="209"/>
      <c r="K548" s="209"/>
      <c r="L548" s="214"/>
      <c r="M548" s="215"/>
      <c r="N548" s="216"/>
      <c r="O548" s="216"/>
      <c r="P548" s="216"/>
      <c r="Q548" s="216"/>
      <c r="R548" s="216"/>
      <c r="S548" s="216"/>
      <c r="T548" s="217"/>
      <c r="AT548" s="218" t="s">
        <v>229</v>
      </c>
      <c r="AU548" s="218" t="s">
        <v>21</v>
      </c>
      <c r="AV548" s="14" t="s">
        <v>21</v>
      </c>
      <c r="AW548" s="14" t="s">
        <v>42</v>
      </c>
      <c r="AX548" s="14" t="s">
        <v>82</v>
      </c>
      <c r="AY548" s="218" t="s">
        <v>221</v>
      </c>
    </row>
    <row r="549" spans="1:65" s="14" customFormat="1">
      <c r="B549" s="208"/>
      <c r="C549" s="209"/>
      <c r="D549" s="199" t="s">
        <v>229</v>
      </c>
      <c r="E549" s="210" t="s">
        <v>44</v>
      </c>
      <c r="F549" s="211" t="s">
        <v>1371</v>
      </c>
      <c r="G549" s="209"/>
      <c r="H549" s="212">
        <v>42</v>
      </c>
      <c r="I549" s="213"/>
      <c r="J549" s="209"/>
      <c r="K549" s="209"/>
      <c r="L549" s="214"/>
      <c r="M549" s="215"/>
      <c r="N549" s="216"/>
      <c r="O549" s="216"/>
      <c r="P549" s="216"/>
      <c r="Q549" s="216"/>
      <c r="R549" s="216"/>
      <c r="S549" s="216"/>
      <c r="T549" s="217"/>
      <c r="AT549" s="218" t="s">
        <v>229</v>
      </c>
      <c r="AU549" s="218" t="s">
        <v>21</v>
      </c>
      <c r="AV549" s="14" t="s">
        <v>21</v>
      </c>
      <c r="AW549" s="14" t="s">
        <v>42</v>
      </c>
      <c r="AX549" s="14" t="s">
        <v>82</v>
      </c>
      <c r="AY549" s="218" t="s">
        <v>221</v>
      </c>
    </row>
    <row r="550" spans="1:65" s="15" customFormat="1">
      <c r="B550" s="219"/>
      <c r="C550" s="220"/>
      <c r="D550" s="199" t="s">
        <v>229</v>
      </c>
      <c r="E550" s="221" t="s">
        <v>44</v>
      </c>
      <c r="F550" s="222" t="s">
        <v>232</v>
      </c>
      <c r="G550" s="220"/>
      <c r="H550" s="223">
        <v>265.89999999999998</v>
      </c>
      <c r="I550" s="224"/>
      <c r="J550" s="220"/>
      <c r="K550" s="220"/>
      <c r="L550" s="225"/>
      <c r="M550" s="226"/>
      <c r="N550" s="227"/>
      <c r="O550" s="227"/>
      <c r="P550" s="227"/>
      <c r="Q550" s="227"/>
      <c r="R550" s="227"/>
      <c r="S550" s="227"/>
      <c r="T550" s="228"/>
      <c r="AT550" s="229" t="s">
        <v>229</v>
      </c>
      <c r="AU550" s="229" t="s">
        <v>21</v>
      </c>
      <c r="AV550" s="15" t="s">
        <v>227</v>
      </c>
      <c r="AW550" s="15" t="s">
        <v>42</v>
      </c>
      <c r="AX550" s="15" t="s">
        <v>89</v>
      </c>
      <c r="AY550" s="229" t="s">
        <v>221</v>
      </c>
    </row>
    <row r="551" spans="1:65" s="2" customFormat="1" ht="14.45" customHeight="1">
      <c r="A551" s="37"/>
      <c r="B551" s="38"/>
      <c r="C551" s="245" t="s">
        <v>606</v>
      </c>
      <c r="D551" s="245" t="s">
        <v>447</v>
      </c>
      <c r="E551" s="246" t="s">
        <v>1372</v>
      </c>
      <c r="F551" s="247" t="s">
        <v>1373</v>
      </c>
      <c r="G551" s="248" t="s">
        <v>121</v>
      </c>
      <c r="H551" s="249">
        <v>269.88900000000001</v>
      </c>
      <c r="I551" s="250"/>
      <c r="J551" s="251">
        <f>ROUND(I551*H551,2)</f>
        <v>0</v>
      </c>
      <c r="K551" s="247" t="s">
        <v>226</v>
      </c>
      <c r="L551" s="252"/>
      <c r="M551" s="253" t="s">
        <v>44</v>
      </c>
      <c r="N551" s="254" t="s">
        <v>53</v>
      </c>
      <c r="O551" s="67"/>
      <c r="P551" s="193">
        <f>O551*H551</f>
        <v>0</v>
      </c>
      <c r="Q551" s="193">
        <v>1.2699999999999999E-2</v>
      </c>
      <c r="R551" s="193">
        <f>Q551*H551</f>
        <v>3.4275902999999999</v>
      </c>
      <c r="S551" s="193">
        <v>0</v>
      </c>
      <c r="T551" s="194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95" t="s">
        <v>267</v>
      </c>
      <c r="AT551" s="195" t="s">
        <v>447</v>
      </c>
      <c r="AU551" s="195" t="s">
        <v>21</v>
      </c>
      <c r="AY551" s="19" t="s">
        <v>221</v>
      </c>
      <c r="BE551" s="196">
        <f>IF(N551="základní",J551,0)</f>
        <v>0</v>
      </c>
      <c r="BF551" s="196">
        <f>IF(N551="snížená",J551,0)</f>
        <v>0</v>
      </c>
      <c r="BG551" s="196">
        <f>IF(N551="zákl. přenesená",J551,0)</f>
        <v>0</v>
      </c>
      <c r="BH551" s="196">
        <f>IF(N551="sníž. přenesená",J551,0)</f>
        <v>0</v>
      </c>
      <c r="BI551" s="196">
        <f>IF(N551="nulová",J551,0)</f>
        <v>0</v>
      </c>
      <c r="BJ551" s="19" t="s">
        <v>89</v>
      </c>
      <c r="BK551" s="196">
        <f>ROUND(I551*H551,2)</f>
        <v>0</v>
      </c>
      <c r="BL551" s="19" t="s">
        <v>227</v>
      </c>
      <c r="BM551" s="195" t="s">
        <v>1374</v>
      </c>
    </row>
    <row r="552" spans="1:65" s="14" customFormat="1">
      <c r="B552" s="208"/>
      <c r="C552" s="209"/>
      <c r="D552" s="199" t="s">
        <v>229</v>
      </c>
      <c r="E552" s="209"/>
      <c r="F552" s="211" t="s">
        <v>1375</v>
      </c>
      <c r="G552" s="209"/>
      <c r="H552" s="212">
        <v>269.88900000000001</v>
      </c>
      <c r="I552" s="213"/>
      <c r="J552" s="209"/>
      <c r="K552" s="209"/>
      <c r="L552" s="214"/>
      <c r="M552" s="215"/>
      <c r="N552" s="216"/>
      <c r="O552" s="216"/>
      <c r="P552" s="216"/>
      <c r="Q552" s="216"/>
      <c r="R552" s="216"/>
      <c r="S552" s="216"/>
      <c r="T552" s="217"/>
      <c r="AT552" s="218" t="s">
        <v>229</v>
      </c>
      <c r="AU552" s="218" t="s">
        <v>21</v>
      </c>
      <c r="AV552" s="14" t="s">
        <v>21</v>
      </c>
      <c r="AW552" s="14" t="s">
        <v>4</v>
      </c>
      <c r="AX552" s="14" t="s">
        <v>89</v>
      </c>
      <c r="AY552" s="218" t="s">
        <v>221</v>
      </c>
    </row>
    <row r="553" spans="1:65" s="2" customFormat="1" ht="24" customHeight="1">
      <c r="A553" s="37"/>
      <c r="B553" s="38"/>
      <c r="C553" s="184" t="s">
        <v>611</v>
      </c>
      <c r="D553" s="184" t="s">
        <v>223</v>
      </c>
      <c r="E553" s="185" t="s">
        <v>1376</v>
      </c>
      <c r="F553" s="186" t="s">
        <v>1377</v>
      </c>
      <c r="G553" s="187" t="s">
        <v>501</v>
      </c>
      <c r="H553" s="188">
        <v>6</v>
      </c>
      <c r="I553" s="189"/>
      <c r="J553" s="190">
        <f>ROUND(I553*H553,2)</f>
        <v>0</v>
      </c>
      <c r="K553" s="186" t="s">
        <v>226</v>
      </c>
      <c r="L553" s="42"/>
      <c r="M553" s="191" t="s">
        <v>44</v>
      </c>
      <c r="N553" s="192" t="s">
        <v>53</v>
      </c>
      <c r="O553" s="67"/>
      <c r="P553" s="193">
        <f>O553*H553</f>
        <v>0</v>
      </c>
      <c r="Q553" s="193">
        <v>0</v>
      </c>
      <c r="R553" s="193">
        <f>Q553*H553</f>
        <v>0</v>
      </c>
      <c r="S553" s="193">
        <v>0</v>
      </c>
      <c r="T553" s="194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195" t="s">
        <v>227</v>
      </c>
      <c r="AT553" s="195" t="s">
        <v>223</v>
      </c>
      <c r="AU553" s="195" t="s">
        <v>21</v>
      </c>
      <c r="AY553" s="19" t="s">
        <v>221</v>
      </c>
      <c r="BE553" s="196">
        <f>IF(N553="základní",J553,0)</f>
        <v>0</v>
      </c>
      <c r="BF553" s="196">
        <f>IF(N553="snížená",J553,0)</f>
        <v>0</v>
      </c>
      <c r="BG553" s="196">
        <f>IF(N553="zákl. přenesená",J553,0)</f>
        <v>0</v>
      </c>
      <c r="BH553" s="196">
        <f>IF(N553="sníž. přenesená",J553,0)</f>
        <v>0</v>
      </c>
      <c r="BI553" s="196">
        <f>IF(N553="nulová",J553,0)</f>
        <v>0</v>
      </c>
      <c r="BJ553" s="19" t="s">
        <v>89</v>
      </c>
      <c r="BK553" s="196">
        <f>ROUND(I553*H553,2)</f>
        <v>0</v>
      </c>
      <c r="BL553" s="19" t="s">
        <v>227</v>
      </c>
      <c r="BM553" s="195" t="s">
        <v>1378</v>
      </c>
    </row>
    <row r="554" spans="1:65" s="13" customFormat="1">
      <c r="B554" s="197"/>
      <c r="C554" s="198"/>
      <c r="D554" s="199" t="s">
        <v>229</v>
      </c>
      <c r="E554" s="200" t="s">
        <v>44</v>
      </c>
      <c r="F554" s="201" t="s">
        <v>320</v>
      </c>
      <c r="G554" s="198"/>
      <c r="H554" s="200" t="s">
        <v>44</v>
      </c>
      <c r="I554" s="202"/>
      <c r="J554" s="198"/>
      <c r="K554" s="198"/>
      <c r="L554" s="203"/>
      <c r="M554" s="204"/>
      <c r="N554" s="205"/>
      <c r="O554" s="205"/>
      <c r="P554" s="205"/>
      <c r="Q554" s="205"/>
      <c r="R554" s="205"/>
      <c r="S554" s="205"/>
      <c r="T554" s="206"/>
      <c r="AT554" s="207" t="s">
        <v>229</v>
      </c>
      <c r="AU554" s="207" t="s">
        <v>21</v>
      </c>
      <c r="AV554" s="13" t="s">
        <v>89</v>
      </c>
      <c r="AW554" s="13" t="s">
        <v>42</v>
      </c>
      <c r="AX554" s="13" t="s">
        <v>82</v>
      </c>
      <c r="AY554" s="207" t="s">
        <v>221</v>
      </c>
    </row>
    <row r="555" spans="1:65" s="13" customFormat="1">
      <c r="B555" s="197"/>
      <c r="C555" s="198"/>
      <c r="D555" s="199" t="s">
        <v>229</v>
      </c>
      <c r="E555" s="200" t="s">
        <v>44</v>
      </c>
      <c r="F555" s="201" t="s">
        <v>1332</v>
      </c>
      <c r="G555" s="198"/>
      <c r="H555" s="200" t="s">
        <v>44</v>
      </c>
      <c r="I555" s="202"/>
      <c r="J555" s="198"/>
      <c r="K555" s="198"/>
      <c r="L555" s="203"/>
      <c r="M555" s="204"/>
      <c r="N555" s="205"/>
      <c r="O555" s="205"/>
      <c r="P555" s="205"/>
      <c r="Q555" s="205"/>
      <c r="R555" s="205"/>
      <c r="S555" s="205"/>
      <c r="T555" s="206"/>
      <c r="AT555" s="207" t="s">
        <v>229</v>
      </c>
      <c r="AU555" s="207" t="s">
        <v>21</v>
      </c>
      <c r="AV555" s="13" t="s">
        <v>89</v>
      </c>
      <c r="AW555" s="13" t="s">
        <v>42</v>
      </c>
      <c r="AX555" s="13" t="s">
        <v>82</v>
      </c>
      <c r="AY555" s="207" t="s">
        <v>221</v>
      </c>
    </row>
    <row r="556" spans="1:65" s="14" customFormat="1">
      <c r="B556" s="208"/>
      <c r="C556" s="209"/>
      <c r="D556" s="199" t="s">
        <v>229</v>
      </c>
      <c r="E556" s="210" t="s">
        <v>44</v>
      </c>
      <c r="F556" s="211" t="s">
        <v>1379</v>
      </c>
      <c r="G556" s="209"/>
      <c r="H556" s="212">
        <v>6</v>
      </c>
      <c r="I556" s="213"/>
      <c r="J556" s="209"/>
      <c r="K556" s="209"/>
      <c r="L556" s="214"/>
      <c r="M556" s="215"/>
      <c r="N556" s="216"/>
      <c r="O556" s="216"/>
      <c r="P556" s="216"/>
      <c r="Q556" s="216"/>
      <c r="R556" s="216"/>
      <c r="S556" s="216"/>
      <c r="T556" s="217"/>
      <c r="AT556" s="218" t="s">
        <v>229</v>
      </c>
      <c r="AU556" s="218" t="s">
        <v>21</v>
      </c>
      <c r="AV556" s="14" t="s">
        <v>21</v>
      </c>
      <c r="AW556" s="14" t="s">
        <v>42</v>
      </c>
      <c r="AX556" s="14" t="s">
        <v>82</v>
      </c>
      <c r="AY556" s="218" t="s">
        <v>221</v>
      </c>
    </row>
    <row r="557" spans="1:65" s="15" customFormat="1">
      <c r="B557" s="219"/>
      <c r="C557" s="220"/>
      <c r="D557" s="199" t="s">
        <v>229</v>
      </c>
      <c r="E557" s="221" t="s">
        <v>44</v>
      </c>
      <c r="F557" s="222" t="s">
        <v>232</v>
      </c>
      <c r="G557" s="220"/>
      <c r="H557" s="223">
        <v>6</v>
      </c>
      <c r="I557" s="224"/>
      <c r="J557" s="220"/>
      <c r="K557" s="220"/>
      <c r="L557" s="225"/>
      <c r="M557" s="226"/>
      <c r="N557" s="227"/>
      <c r="O557" s="227"/>
      <c r="P557" s="227"/>
      <c r="Q557" s="227"/>
      <c r="R557" s="227"/>
      <c r="S557" s="227"/>
      <c r="T557" s="228"/>
      <c r="AT557" s="229" t="s">
        <v>229</v>
      </c>
      <c r="AU557" s="229" t="s">
        <v>21</v>
      </c>
      <c r="AV557" s="15" t="s">
        <v>227</v>
      </c>
      <c r="AW557" s="15" t="s">
        <v>42</v>
      </c>
      <c r="AX557" s="15" t="s">
        <v>89</v>
      </c>
      <c r="AY557" s="229" t="s">
        <v>221</v>
      </c>
    </row>
    <row r="558" spans="1:65" s="2" customFormat="1" ht="14.45" customHeight="1">
      <c r="A558" s="37"/>
      <c r="B558" s="38"/>
      <c r="C558" s="245" t="s">
        <v>615</v>
      </c>
      <c r="D558" s="245" t="s">
        <v>447</v>
      </c>
      <c r="E558" s="246" t="s">
        <v>1380</v>
      </c>
      <c r="F558" s="247" t="s">
        <v>1381</v>
      </c>
      <c r="G558" s="248" t="s">
        <v>501</v>
      </c>
      <c r="H558" s="249">
        <v>6.09</v>
      </c>
      <c r="I558" s="250"/>
      <c r="J558" s="251">
        <f>ROUND(I558*H558,2)</f>
        <v>0</v>
      </c>
      <c r="K558" s="247" t="s">
        <v>226</v>
      </c>
      <c r="L558" s="252"/>
      <c r="M558" s="253" t="s">
        <v>44</v>
      </c>
      <c r="N558" s="254" t="s">
        <v>53</v>
      </c>
      <c r="O558" s="67"/>
      <c r="P558" s="193">
        <f>O558*H558</f>
        <v>0</v>
      </c>
      <c r="Q558" s="193">
        <v>1.1999999999999999E-3</v>
      </c>
      <c r="R558" s="193">
        <f>Q558*H558</f>
        <v>7.3079999999999994E-3</v>
      </c>
      <c r="S558" s="193">
        <v>0</v>
      </c>
      <c r="T558" s="194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195" t="s">
        <v>267</v>
      </c>
      <c r="AT558" s="195" t="s">
        <v>447</v>
      </c>
      <c r="AU558" s="195" t="s">
        <v>21</v>
      </c>
      <c r="AY558" s="19" t="s">
        <v>221</v>
      </c>
      <c r="BE558" s="196">
        <f>IF(N558="základní",J558,0)</f>
        <v>0</v>
      </c>
      <c r="BF558" s="196">
        <f>IF(N558="snížená",J558,0)</f>
        <v>0</v>
      </c>
      <c r="BG558" s="196">
        <f>IF(N558="zákl. přenesená",J558,0)</f>
        <v>0</v>
      </c>
      <c r="BH558" s="196">
        <f>IF(N558="sníž. přenesená",J558,0)</f>
        <v>0</v>
      </c>
      <c r="BI558" s="196">
        <f>IF(N558="nulová",J558,0)</f>
        <v>0</v>
      </c>
      <c r="BJ558" s="19" t="s">
        <v>89</v>
      </c>
      <c r="BK558" s="196">
        <f>ROUND(I558*H558,2)</f>
        <v>0</v>
      </c>
      <c r="BL558" s="19" t="s">
        <v>227</v>
      </c>
      <c r="BM558" s="195" t="s">
        <v>1382</v>
      </c>
    </row>
    <row r="559" spans="1:65" s="14" customFormat="1">
      <c r="B559" s="208"/>
      <c r="C559" s="209"/>
      <c r="D559" s="199" t="s">
        <v>229</v>
      </c>
      <c r="E559" s="209"/>
      <c r="F559" s="211" t="s">
        <v>1383</v>
      </c>
      <c r="G559" s="209"/>
      <c r="H559" s="212">
        <v>6.09</v>
      </c>
      <c r="I559" s="213"/>
      <c r="J559" s="209"/>
      <c r="K559" s="209"/>
      <c r="L559" s="214"/>
      <c r="M559" s="215"/>
      <c r="N559" s="216"/>
      <c r="O559" s="216"/>
      <c r="P559" s="216"/>
      <c r="Q559" s="216"/>
      <c r="R559" s="216"/>
      <c r="S559" s="216"/>
      <c r="T559" s="217"/>
      <c r="AT559" s="218" t="s">
        <v>229</v>
      </c>
      <c r="AU559" s="218" t="s">
        <v>21</v>
      </c>
      <c r="AV559" s="14" t="s">
        <v>21</v>
      </c>
      <c r="AW559" s="14" t="s">
        <v>4</v>
      </c>
      <c r="AX559" s="14" t="s">
        <v>89</v>
      </c>
      <c r="AY559" s="218" t="s">
        <v>221</v>
      </c>
    </row>
    <row r="560" spans="1:65" s="2" customFormat="1" ht="24.2" customHeight="1">
      <c r="A560" s="37"/>
      <c r="B560" s="38"/>
      <c r="C560" s="184" t="s">
        <v>620</v>
      </c>
      <c r="D560" s="184" t="s">
        <v>223</v>
      </c>
      <c r="E560" s="185" t="s">
        <v>1384</v>
      </c>
      <c r="F560" s="186" t="s">
        <v>1385</v>
      </c>
      <c r="G560" s="187" t="s">
        <v>501</v>
      </c>
      <c r="H560" s="188">
        <v>1</v>
      </c>
      <c r="I560" s="189"/>
      <c r="J560" s="190">
        <f>ROUND(I560*H560,2)</f>
        <v>0</v>
      </c>
      <c r="K560" s="186" t="s">
        <v>226</v>
      </c>
      <c r="L560" s="42"/>
      <c r="M560" s="191" t="s">
        <v>44</v>
      </c>
      <c r="N560" s="192" t="s">
        <v>53</v>
      </c>
      <c r="O560" s="67"/>
      <c r="P560" s="193">
        <f>O560*H560</f>
        <v>0</v>
      </c>
      <c r="Q560" s="193">
        <v>1E-4</v>
      </c>
      <c r="R560" s="193">
        <f>Q560*H560</f>
        <v>1E-4</v>
      </c>
      <c r="S560" s="193">
        <v>0</v>
      </c>
      <c r="T560" s="194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195" t="s">
        <v>227</v>
      </c>
      <c r="AT560" s="195" t="s">
        <v>223</v>
      </c>
      <c r="AU560" s="195" t="s">
        <v>21</v>
      </c>
      <c r="AY560" s="19" t="s">
        <v>221</v>
      </c>
      <c r="BE560" s="196">
        <f>IF(N560="základní",J560,0)</f>
        <v>0</v>
      </c>
      <c r="BF560" s="196">
        <f>IF(N560="snížená",J560,0)</f>
        <v>0</v>
      </c>
      <c r="BG560" s="196">
        <f>IF(N560="zákl. přenesená",J560,0)</f>
        <v>0</v>
      </c>
      <c r="BH560" s="196">
        <f>IF(N560="sníž. přenesená",J560,0)</f>
        <v>0</v>
      </c>
      <c r="BI560" s="196">
        <f>IF(N560="nulová",J560,0)</f>
        <v>0</v>
      </c>
      <c r="BJ560" s="19" t="s">
        <v>89</v>
      </c>
      <c r="BK560" s="196">
        <f>ROUND(I560*H560,2)</f>
        <v>0</v>
      </c>
      <c r="BL560" s="19" t="s">
        <v>227</v>
      </c>
      <c r="BM560" s="195" t="s">
        <v>1386</v>
      </c>
    </row>
    <row r="561" spans="1:65" s="13" customFormat="1">
      <c r="B561" s="197"/>
      <c r="C561" s="198"/>
      <c r="D561" s="199" t="s">
        <v>229</v>
      </c>
      <c r="E561" s="200" t="s">
        <v>44</v>
      </c>
      <c r="F561" s="201" t="s">
        <v>1332</v>
      </c>
      <c r="G561" s="198"/>
      <c r="H561" s="200" t="s">
        <v>44</v>
      </c>
      <c r="I561" s="202"/>
      <c r="J561" s="198"/>
      <c r="K561" s="198"/>
      <c r="L561" s="203"/>
      <c r="M561" s="204"/>
      <c r="N561" s="205"/>
      <c r="O561" s="205"/>
      <c r="P561" s="205"/>
      <c r="Q561" s="205"/>
      <c r="R561" s="205"/>
      <c r="S561" s="205"/>
      <c r="T561" s="206"/>
      <c r="AT561" s="207" t="s">
        <v>229</v>
      </c>
      <c r="AU561" s="207" t="s">
        <v>21</v>
      </c>
      <c r="AV561" s="13" t="s">
        <v>89</v>
      </c>
      <c r="AW561" s="13" t="s">
        <v>42</v>
      </c>
      <c r="AX561" s="13" t="s">
        <v>82</v>
      </c>
      <c r="AY561" s="207" t="s">
        <v>221</v>
      </c>
    </row>
    <row r="562" spans="1:65" s="14" customFormat="1">
      <c r="B562" s="208"/>
      <c r="C562" s="209"/>
      <c r="D562" s="199" t="s">
        <v>229</v>
      </c>
      <c r="E562" s="210" t="s">
        <v>44</v>
      </c>
      <c r="F562" s="211" t="s">
        <v>1387</v>
      </c>
      <c r="G562" s="209"/>
      <c r="H562" s="212">
        <v>1</v>
      </c>
      <c r="I562" s="213"/>
      <c r="J562" s="209"/>
      <c r="K562" s="209"/>
      <c r="L562" s="214"/>
      <c r="M562" s="215"/>
      <c r="N562" s="216"/>
      <c r="O562" s="216"/>
      <c r="P562" s="216"/>
      <c r="Q562" s="216"/>
      <c r="R562" s="216"/>
      <c r="S562" s="216"/>
      <c r="T562" s="217"/>
      <c r="AT562" s="218" t="s">
        <v>229</v>
      </c>
      <c r="AU562" s="218" t="s">
        <v>21</v>
      </c>
      <c r="AV562" s="14" t="s">
        <v>21</v>
      </c>
      <c r="AW562" s="14" t="s">
        <v>42</v>
      </c>
      <c r="AX562" s="14" t="s">
        <v>82</v>
      </c>
      <c r="AY562" s="218" t="s">
        <v>221</v>
      </c>
    </row>
    <row r="563" spans="1:65" s="15" customFormat="1">
      <c r="B563" s="219"/>
      <c r="C563" s="220"/>
      <c r="D563" s="199" t="s">
        <v>229</v>
      </c>
      <c r="E563" s="221" t="s">
        <v>44</v>
      </c>
      <c r="F563" s="222" t="s">
        <v>232</v>
      </c>
      <c r="G563" s="220"/>
      <c r="H563" s="223">
        <v>1</v>
      </c>
      <c r="I563" s="224"/>
      <c r="J563" s="220"/>
      <c r="K563" s="220"/>
      <c r="L563" s="225"/>
      <c r="M563" s="226"/>
      <c r="N563" s="227"/>
      <c r="O563" s="227"/>
      <c r="P563" s="227"/>
      <c r="Q563" s="227"/>
      <c r="R563" s="227"/>
      <c r="S563" s="227"/>
      <c r="T563" s="228"/>
      <c r="AT563" s="229" t="s">
        <v>229</v>
      </c>
      <c r="AU563" s="229" t="s">
        <v>21</v>
      </c>
      <c r="AV563" s="15" t="s">
        <v>227</v>
      </c>
      <c r="AW563" s="15" t="s">
        <v>42</v>
      </c>
      <c r="AX563" s="15" t="s">
        <v>89</v>
      </c>
      <c r="AY563" s="229" t="s">
        <v>221</v>
      </c>
    </row>
    <row r="564" spans="1:65" s="2" customFormat="1" ht="14.45" customHeight="1">
      <c r="A564" s="37"/>
      <c r="B564" s="38"/>
      <c r="C564" s="245" t="s">
        <v>627</v>
      </c>
      <c r="D564" s="245" t="s">
        <v>447</v>
      </c>
      <c r="E564" s="246" t="s">
        <v>1388</v>
      </c>
      <c r="F564" s="247" t="s">
        <v>1389</v>
      </c>
      <c r="G564" s="248" t="s">
        <v>501</v>
      </c>
      <c r="H564" s="249">
        <v>1.0149999999999999</v>
      </c>
      <c r="I564" s="250"/>
      <c r="J564" s="251">
        <f>ROUND(I564*H564,2)</f>
        <v>0</v>
      </c>
      <c r="K564" s="247" t="s">
        <v>226</v>
      </c>
      <c r="L564" s="252"/>
      <c r="M564" s="253" t="s">
        <v>44</v>
      </c>
      <c r="N564" s="254" t="s">
        <v>53</v>
      </c>
      <c r="O564" s="67"/>
      <c r="P564" s="193">
        <f>O564*H564</f>
        <v>0</v>
      </c>
      <c r="Q564" s="193">
        <v>1.2999999999999999E-3</v>
      </c>
      <c r="R564" s="193">
        <f>Q564*H564</f>
        <v>1.3194999999999997E-3</v>
      </c>
      <c r="S564" s="193">
        <v>0</v>
      </c>
      <c r="T564" s="194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195" t="s">
        <v>267</v>
      </c>
      <c r="AT564" s="195" t="s">
        <v>447</v>
      </c>
      <c r="AU564" s="195" t="s">
        <v>21</v>
      </c>
      <c r="AY564" s="19" t="s">
        <v>221</v>
      </c>
      <c r="BE564" s="196">
        <f>IF(N564="základní",J564,0)</f>
        <v>0</v>
      </c>
      <c r="BF564" s="196">
        <f>IF(N564="snížená",J564,0)</f>
        <v>0</v>
      </c>
      <c r="BG564" s="196">
        <f>IF(N564="zákl. přenesená",J564,0)</f>
        <v>0</v>
      </c>
      <c r="BH564" s="196">
        <f>IF(N564="sníž. přenesená",J564,0)</f>
        <v>0</v>
      </c>
      <c r="BI564" s="196">
        <f>IF(N564="nulová",J564,0)</f>
        <v>0</v>
      </c>
      <c r="BJ564" s="19" t="s">
        <v>89</v>
      </c>
      <c r="BK564" s="196">
        <f>ROUND(I564*H564,2)</f>
        <v>0</v>
      </c>
      <c r="BL564" s="19" t="s">
        <v>227</v>
      </c>
      <c r="BM564" s="195" t="s">
        <v>1390</v>
      </c>
    </row>
    <row r="565" spans="1:65" s="14" customFormat="1">
      <c r="B565" s="208"/>
      <c r="C565" s="209"/>
      <c r="D565" s="199" t="s">
        <v>229</v>
      </c>
      <c r="E565" s="209"/>
      <c r="F565" s="211" t="s">
        <v>1391</v>
      </c>
      <c r="G565" s="209"/>
      <c r="H565" s="212">
        <v>1.0149999999999999</v>
      </c>
      <c r="I565" s="213"/>
      <c r="J565" s="209"/>
      <c r="K565" s="209"/>
      <c r="L565" s="214"/>
      <c r="M565" s="215"/>
      <c r="N565" s="216"/>
      <c r="O565" s="216"/>
      <c r="P565" s="216"/>
      <c r="Q565" s="216"/>
      <c r="R565" s="216"/>
      <c r="S565" s="216"/>
      <c r="T565" s="217"/>
      <c r="AT565" s="218" t="s">
        <v>229</v>
      </c>
      <c r="AU565" s="218" t="s">
        <v>21</v>
      </c>
      <c r="AV565" s="14" t="s">
        <v>21</v>
      </c>
      <c r="AW565" s="14" t="s">
        <v>4</v>
      </c>
      <c r="AX565" s="14" t="s">
        <v>89</v>
      </c>
      <c r="AY565" s="218" t="s">
        <v>221</v>
      </c>
    </row>
    <row r="566" spans="1:65" s="2" customFormat="1" ht="24.2" customHeight="1">
      <c r="A566" s="37"/>
      <c r="B566" s="38"/>
      <c r="C566" s="184" t="s">
        <v>638</v>
      </c>
      <c r="D566" s="184" t="s">
        <v>223</v>
      </c>
      <c r="E566" s="185" t="s">
        <v>1392</v>
      </c>
      <c r="F566" s="186" t="s">
        <v>1393</v>
      </c>
      <c r="G566" s="187" t="s">
        <v>501</v>
      </c>
      <c r="H566" s="188">
        <v>3</v>
      </c>
      <c r="I566" s="189"/>
      <c r="J566" s="190">
        <f>ROUND(I566*H566,2)</f>
        <v>0</v>
      </c>
      <c r="K566" s="186" t="s">
        <v>226</v>
      </c>
      <c r="L566" s="42"/>
      <c r="M566" s="191" t="s">
        <v>44</v>
      </c>
      <c r="N566" s="192" t="s">
        <v>53</v>
      </c>
      <c r="O566" s="67"/>
      <c r="P566" s="193">
        <f>O566*H566</f>
        <v>0</v>
      </c>
      <c r="Q566" s="193">
        <v>0</v>
      </c>
      <c r="R566" s="193">
        <f>Q566*H566</f>
        <v>0</v>
      </c>
      <c r="S566" s="193">
        <v>0</v>
      </c>
      <c r="T566" s="194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195" t="s">
        <v>227</v>
      </c>
      <c r="AT566" s="195" t="s">
        <v>223</v>
      </c>
      <c r="AU566" s="195" t="s">
        <v>21</v>
      </c>
      <c r="AY566" s="19" t="s">
        <v>221</v>
      </c>
      <c r="BE566" s="196">
        <f>IF(N566="základní",J566,0)</f>
        <v>0</v>
      </c>
      <c r="BF566" s="196">
        <f>IF(N566="snížená",J566,0)</f>
        <v>0</v>
      </c>
      <c r="BG566" s="196">
        <f>IF(N566="zákl. přenesená",J566,0)</f>
        <v>0</v>
      </c>
      <c r="BH566" s="196">
        <f>IF(N566="sníž. přenesená",J566,0)</f>
        <v>0</v>
      </c>
      <c r="BI566" s="196">
        <f>IF(N566="nulová",J566,0)</f>
        <v>0</v>
      </c>
      <c r="BJ566" s="19" t="s">
        <v>89</v>
      </c>
      <c r="BK566" s="196">
        <f>ROUND(I566*H566,2)</f>
        <v>0</v>
      </c>
      <c r="BL566" s="19" t="s">
        <v>227</v>
      </c>
      <c r="BM566" s="195" t="s">
        <v>1394</v>
      </c>
    </row>
    <row r="567" spans="1:65" s="13" customFormat="1">
      <c r="B567" s="197"/>
      <c r="C567" s="198"/>
      <c r="D567" s="199" t="s">
        <v>229</v>
      </c>
      <c r="E567" s="200" t="s">
        <v>44</v>
      </c>
      <c r="F567" s="201" t="s">
        <v>320</v>
      </c>
      <c r="G567" s="198"/>
      <c r="H567" s="200" t="s">
        <v>44</v>
      </c>
      <c r="I567" s="202"/>
      <c r="J567" s="198"/>
      <c r="K567" s="198"/>
      <c r="L567" s="203"/>
      <c r="M567" s="204"/>
      <c r="N567" s="205"/>
      <c r="O567" s="205"/>
      <c r="P567" s="205"/>
      <c r="Q567" s="205"/>
      <c r="R567" s="205"/>
      <c r="S567" s="205"/>
      <c r="T567" s="206"/>
      <c r="AT567" s="207" t="s">
        <v>229</v>
      </c>
      <c r="AU567" s="207" t="s">
        <v>21</v>
      </c>
      <c r="AV567" s="13" t="s">
        <v>89</v>
      </c>
      <c r="AW567" s="13" t="s">
        <v>42</v>
      </c>
      <c r="AX567" s="13" t="s">
        <v>82</v>
      </c>
      <c r="AY567" s="207" t="s">
        <v>221</v>
      </c>
    </row>
    <row r="568" spans="1:65" s="13" customFormat="1">
      <c r="B568" s="197"/>
      <c r="C568" s="198"/>
      <c r="D568" s="199" t="s">
        <v>229</v>
      </c>
      <c r="E568" s="200" t="s">
        <v>44</v>
      </c>
      <c r="F568" s="201" t="s">
        <v>1332</v>
      </c>
      <c r="G568" s="198"/>
      <c r="H568" s="200" t="s">
        <v>44</v>
      </c>
      <c r="I568" s="202"/>
      <c r="J568" s="198"/>
      <c r="K568" s="198"/>
      <c r="L568" s="203"/>
      <c r="M568" s="204"/>
      <c r="N568" s="205"/>
      <c r="O568" s="205"/>
      <c r="P568" s="205"/>
      <c r="Q568" s="205"/>
      <c r="R568" s="205"/>
      <c r="S568" s="205"/>
      <c r="T568" s="206"/>
      <c r="AT568" s="207" t="s">
        <v>229</v>
      </c>
      <c r="AU568" s="207" t="s">
        <v>21</v>
      </c>
      <c r="AV568" s="13" t="s">
        <v>89</v>
      </c>
      <c r="AW568" s="13" t="s">
        <v>42</v>
      </c>
      <c r="AX568" s="13" t="s">
        <v>82</v>
      </c>
      <c r="AY568" s="207" t="s">
        <v>221</v>
      </c>
    </row>
    <row r="569" spans="1:65" s="14" customFormat="1">
      <c r="B569" s="208"/>
      <c r="C569" s="209"/>
      <c r="D569" s="199" t="s">
        <v>229</v>
      </c>
      <c r="E569" s="210" t="s">
        <v>44</v>
      </c>
      <c r="F569" s="211" t="s">
        <v>1395</v>
      </c>
      <c r="G569" s="209"/>
      <c r="H569" s="212">
        <v>3</v>
      </c>
      <c r="I569" s="213"/>
      <c r="J569" s="209"/>
      <c r="K569" s="209"/>
      <c r="L569" s="214"/>
      <c r="M569" s="215"/>
      <c r="N569" s="216"/>
      <c r="O569" s="216"/>
      <c r="P569" s="216"/>
      <c r="Q569" s="216"/>
      <c r="R569" s="216"/>
      <c r="S569" s="216"/>
      <c r="T569" s="217"/>
      <c r="AT569" s="218" t="s">
        <v>229</v>
      </c>
      <c r="AU569" s="218" t="s">
        <v>21</v>
      </c>
      <c r="AV569" s="14" t="s">
        <v>21</v>
      </c>
      <c r="AW569" s="14" t="s">
        <v>42</v>
      </c>
      <c r="AX569" s="14" t="s">
        <v>82</v>
      </c>
      <c r="AY569" s="218" t="s">
        <v>221</v>
      </c>
    </row>
    <row r="570" spans="1:65" s="15" customFormat="1">
      <c r="B570" s="219"/>
      <c r="C570" s="220"/>
      <c r="D570" s="199" t="s">
        <v>229</v>
      </c>
      <c r="E570" s="221" t="s">
        <v>44</v>
      </c>
      <c r="F570" s="222" t="s">
        <v>232</v>
      </c>
      <c r="G570" s="220"/>
      <c r="H570" s="223">
        <v>3</v>
      </c>
      <c r="I570" s="224"/>
      <c r="J570" s="220"/>
      <c r="K570" s="220"/>
      <c r="L570" s="225"/>
      <c r="M570" s="226"/>
      <c r="N570" s="227"/>
      <c r="O570" s="227"/>
      <c r="P570" s="227"/>
      <c r="Q570" s="227"/>
      <c r="R570" s="227"/>
      <c r="S570" s="227"/>
      <c r="T570" s="228"/>
      <c r="AT570" s="229" t="s">
        <v>229</v>
      </c>
      <c r="AU570" s="229" t="s">
        <v>21</v>
      </c>
      <c r="AV570" s="15" t="s">
        <v>227</v>
      </c>
      <c r="AW570" s="15" t="s">
        <v>42</v>
      </c>
      <c r="AX570" s="15" t="s">
        <v>89</v>
      </c>
      <c r="AY570" s="229" t="s">
        <v>221</v>
      </c>
    </row>
    <row r="571" spans="1:65" s="2" customFormat="1" ht="14.45" customHeight="1">
      <c r="A571" s="37"/>
      <c r="B571" s="38"/>
      <c r="C571" s="245" t="s">
        <v>644</v>
      </c>
      <c r="D571" s="245" t="s">
        <v>447</v>
      </c>
      <c r="E571" s="246" t="s">
        <v>1396</v>
      </c>
      <c r="F571" s="247" t="s">
        <v>1397</v>
      </c>
      <c r="G571" s="248" t="s">
        <v>501</v>
      </c>
      <c r="H571" s="249">
        <v>3.0449999999999999</v>
      </c>
      <c r="I571" s="250"/>
      <c r="J571" s="251">
        <f>ROUND(I571*H571,2)</f>
        <v>0</v>
      </c>
      <c r="K571" s="247" t="s">
        <v>226</v>
      </c>
      <c r="L571" s="252"/>
      <c r="M571" s="253" t="s">
        <v>44</v>
      </c>
      <c r="N571" s="254" t="s">
        <v>53</v>
      </c>
      <c r="O571" s="67"/>
      <c r="P571" s="193">
        <f>O571*H571</f>
        <v>0</v>
      </c>
      <c r="Q571" s="193">
        <v>9.1999999999999998E-3</v>
      </c>
      <c r="R571" s="193">
        <f>Q571*H571</f>
        <v>2.8013999999999997E-2</v>
      </c>
      <c r="S571" s="193">
        <v>0</v>
      </c>
      <c r="T571" s="194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195" t="s">
        <v>267</v>
      </c>
      <c r="AT571" s="195" t="s">
        <v>447</v>
      </c>
      <c r="AU571" s="195" t="s">
        <v>21</v>
      </c>
      <c r="AY571" s="19" t="s">
        <v>221</v>
      </c>
      <c r="BE571" s="196">
        <f>IF(N571="základní",J571,0)</f>
        <v>0</v>
      </c>
      <c r="BF571" s="196">
        <f>IF(N571="snížená",J571,0)</f>
        <v>0</v>
      </c>
      <c r="BG571" s="196">
        <f>IF(N571="zákl. přenesená",J571,0)</f>
        <v>0</v>
      </c>
      <c r="BH571" s="196">
        <f>IF(N571="sníž. přenesená",J571,0)</f>
        <v>0</v>
      </c>
      <c r="BI571" s="196">
        <f>IF(N571="nulová",J571,0)</f>
        <v>0</v>
      </c>
      <c r="BJ571" s="19" t="s">
        <v>89</v>
      </c>
      <c r="BK571" s="196">
        <f>ROUND(I571*H571,2)</f>
        <v>0</v>
      </c>
      <c r="BL571" s="19" t="s">
        <v>227</v>
      </c>
      <c r="BM571" s="195" t="s">
        <v>1398</v>
      </c>
    </row>
    <row r="572" spans="1:65" s="14" customFormat="1">
      <c r="B572" s="208"/>
      <c r="C572" s="209"/>
      <c r="D572" s="199" t="s">
        <v>229</v>
      </c>
      <c r="E572" s="209"/>
      <c r="F572" s="211" t="s">
        <v>1399</v>
      </c>
      <c r="G572" s="209"/>
      <c r="H572" s="212">
        <v>3.0449999999999999</v>
      </c>
      <c r="I572" s="213"/>
      <c r="J572" s="209"/>
      <c r="K572" s="209"/>
      <c r="L572" s="214"/>
      <c r="M572" s="215"/>
      <c r="N572" s="216"/>
      <c r="O572" s="216"/>
      <c r="P572" s="216"/>
      <c r="Q572" s="216"/>
      <c r="R572" s="216"/>
      <c r="S572" s="216"/>
      <c r="T572" s="217"/>
      <c r="AT572" s="218" t="s">
        <v>229</v>
      </c>
      <c r="AU572" s="218" t="s">
        <v>21</v>
      </c>
      <c r="AV572" s="14" t="s">
        <v>21</v>
      </c>
      <c r="AW572" s="14" t="s">
        <v>4</v>
      </c>
      <c r="AX572" s="14" t="s">
        <v>89</v>
      </c>
      <c r="AY572" s="218" t="s">
        <v>221</v>
      </c>
    </row>
    <row r="573" spans="1:65" s="2" customFormat="1" ht="24.2" customHeight="1">
      <c r="A573" s="37"/>
      <c r="B573" s="38"/>
      <c r="C573" s="184" t="s">
        <v>650</v>
      </c>
      <c r="D573" s="184" t="s">
        <v>223</v>
      </c>
      <c r="E573" s="185" t="s">
        <v>1400</v>
      </c>
      <c r="F573" s="186" t="s">
        <v>1401</v>
      </c>
      <c r="G573" s="187" t="s">
        <v>501</v>
      </c>
      <c r="H573" s="188">
        <v>14</v>
      </c>
      <c r="I573" s="189"/>
      <c r="J573" s="190">
        <f>ROUND(I573*H573,2)</f>
        <v>0</v>
      </c>
      <c r="K573" s="186" t="s">
        <v>226</v>
      </c>
      <c r="L573" s="42"/>
      <c r="M573" s="191" t="s">
        <v>44</v>
      </c>
      <c r="N573" s="192" t="s">
        <v>53</v>
      </c>
      <c r="O573" s="67"/>
      <c r="P573" s="193">
        <f>O573*H573</f>
        <v>0</v>
      </c>
      <c r="Q573" s="193">
        <v>1E-4</v>
      </c>
      <c r="R573" s="193">
        <f>Q573*H573</f>
        <v>1.4E-3</v>
      </c>
      <c r="S573" s="193">
        <v>0</v>
      </c>
      <c r="T573" s="194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195" t="s">
        <v>227</v>
      </c>
      <c r="AT573" s="195" t="s">
        <v>223</v>
      </c>
      <c r="AU573" s="195" t="s">
        <v>21</v>
      </c>
      <c r="AY573" s="19" t="s">
        <v>221</v>
      </c>
      <c r="BE573" s="196">
        <f>IF(N573="základní",J573,0)</f>
        <v>0</v>
      </c>
      <c r="BF573" s="196">
        <f>IF(N573="snížená",J573,0)</f>
        <v>0</v>
      </c>
      <c r="BG573" s="196">
        <f>IF(N573="zákl. přenesená",J573,0)</f>
        <v>0</v>
      </c>
      <c r="BH573" s="196">
        <f>IF(N573="sníž. přenesená",J573,0)</f>
        <v>0</v>
      </c>
      <c r="BI573" s="196">
        <f>IF(N573="nulová",J573,0)</f>
        <v>0</v>
      </c>
      <c r="BJ573" s="19" t="s">
        <v>89</v>
      </c>
      <c r="BK573" s="196">
        <f>ROUND(I573*H573,2)</f>
        <v>0</v>
      </c>
      <c r="BL573" s="19" t="s">
        <v>227</v>
      </c>
      <c r="BM573" s="195" t="s">
        <v>1402</v>
      </c>
    </row>
    <row r="574" spans="1:65" s="13" customFormat="1">
      <c r="B574" s="197"/>
      <c r="C574" s="198"/>
      <c r="D574" s="199" t="s">
        <v>229</v>
      </c>
      <c r="E574" s="200" t="s">
        <v>44</v>
      </c>
      <c r="F574" s="201" t="s">
        <v>320</v>
      </c>
      <c r="G574" s="198"/>
      <c r="H574" s="200" t="s">
        <v>44</v>
      </c>
      <c r="I574" s="202"/>
      <c r="J574" s="198"/>
      <c r="K574" s="198"/>
      <c r="L574" s="203"/>
      <c r="M574" s="204"/>
      <c r="N574" s="205"/>
      <c r="O574" s="205"/>
      <c r="P574" s="205"/>
      <c r="Q574" s="205"/>
      <c r="R574" s="205"/>
      <c r="S574" s="205"/>
      <c r="T574" s="206"/>
      <c r="AT574" s="207" t="s">
        <v>229</v>
      </c>
      <c r="AU574" s="207" t="s">
        <v>21</v>
      </c>
      <c r="AV574" s="13" t="s">
        <v>89</v>
      </c>
      <c r="AW574" s="13" t="s">
        <v>42</v>
      </c>
      <c r="AX574" s="13" t="s">
        <v>82</v>
      </c>
      <c r="AY574" s="207" t="s">
        <v>221</v>
      </c>
    </row>
    <row r="575" spans="1:65" s="13" customFormat="1">
      <c r="B575" s="197"/>
      <c r="C575" s="198"/>
      <c r="D575" s="199" t="s">
        <v>229</v>
      </c>
      <c r="E575" s="200" t="s">
        <v>44</v>
      </c>
      <c r="F575" s="201" t="s">
        <v>1296</v>
      </c>
      <c r="G575" s="198"/>
      <c r="H575" s="200" t="s">
        <v>44</v>
      </c>
      <c r="I575" s="202"/>
      <c r="J575" s="198"/>
      <c r="K575" s="198"/>
      <c r="L575" s="203"/>
      <c r="M575" s="204"/>
      <c r="N575" s="205"/>
      <c r="O575" s="205"/>
      <c r="P575" s="205"/>
      <c r="Q575" s="205"/>
      <c r="R575" s="205"/>
      <c r="S575" s="205"/>
      <c r="T575" s="206"/>
      <c r="AT575" s="207" t="s">
        <v>229</v>
      </c>
      <c r="AU575" s="207" t="s">
        <v>21</v>
      </c>
      <c r="AV575" s="13" t="s">
        <v>89</v>
      </c>
      <c r="AW575" s="13" t="s">
        <v>42</v>
      </c>
      <c r="AX575" s="13" t="s">
        <v>82</v>
      </c>
      <c r="AY575" s="207" t="s">
        <v>221</v>
      </c>
    </row>
    <row r="576" spans="1:65" s="14" customFormat="1">
      <c r="B576" s="208"/>
      <c r="C576" s="209"/>
      <c r="D576" s="199" t="s">
        <v>229</v>
      </c>
      <c r="E576" s="210" t="s">
        <v>44</v>
      </c>
      <c r="F576" s="211" t="s">
        <v>1403</v>
      </c>
      <c r="G576" s="209"/>
      <c r="H576" s="212">
        <v>1</v>
      </c>
      <c r="I576" s="213"/>
      <c r="J576" s="209"/>
      <c r="K576" s="209"/>
      <c r="L576" s="214"/>
      <c r="M576" s="215"/>
      <c r="N576" s="216"/>
      <c r="O576" s="216"/>
      <c r="P576" s="216"/>
      <c r="Q576" s="216"/>
      <c r="R576" s="216"/>
      <c r="S576" s="216"/>
      <c r="T576" s="217"/>
      <c r="AT576" s="218" t="s">
        <v>229</v>
      </c>
      <c r="AU576" s="218" t="s">
        <v>21</v>
      </c>
      <c r="AV576" s="14" t="s">
        <v>21</v>
      </c>
      <c r="AW576" s="14" t="s">
        <v>42</v>
      </c>
      <c r="AX576" s="14" t="s">
        <v>82</v>
      </c>
      <c r="AY576" s="218" t="s">
        <v>221</v>
      </c>
    </row>
    <row r="577" spans="1:65" s="14" customFormat="1">
      <c r="B577" s="208"/>
      <c r="C577" s="209"/>
      <c r="D577" s="199" t="s">
        <v>229</v>
      </c>
      <c r="E577" s="210" t="s">
        <v>44</v>
      </c>
      <c r="F577" s="211" t="s">
        <v>1322</v>
      </c>
      <c r="G577" s="209"/>
      <c r="H577" s="212">
        <v>2</v>
      </c>
      <c r="I577" s="213"/>
      <c r="J577" s="209"/>
      <c r="K577" s="209"/>
      <c r="L577" s="214"/>
      <c r="M577" s="215"/>
      <c r="N577" s="216"/>
      <c r="O577" s="216"/>
      <c r="P577" s="216"/>
      <c r="Q577" s="216"/>
      <c r="R577" s="216"/>
      <c r="S577" s="216"/>
      <c r="T577" s="217"/>
      <c r="AT577" s="218" t="s">
        <v>229</v>
      </c>
      <c r="AU577" s="218" t="s">
        <v>21</v>
      </c>
      <c r="AV577" s="14" t="s">
        <v>21</v>
      </c>
      <c r="AW577" s="14" t="s">
        <v>42</v>
      </c>
      <c r="AX577" s="14" t="s">
        <v>82</v>
      </c>
      <c r="AY577" s="218" t="s">
        <v>221</v>
      </c>
    </row>
    <row r="578" spans="1:65" s="14" customFormat="1">
      <c r="B578" s="208"/>
      <c r="C578" s="209"/>
      <c r="D578" s="199" t="s">
        <v>229</v>
      </c>
      <c r="E578" s="210" t="s">
        <v>44</v>
      </c>
      <c r="F578" s="211" t="s">
        <v>1404</v>
      </c>
      <c r="G578" s="209"/>
      <c r="H578" s="212">
        <v>2</v>
      </c>
      <c r="I578" s="213"/>
      <c r="J578" s="209"/>
      <c r="K578" s="209"/>
      <c r="L578" s="214"/>
      <c r="M578" s="215"/>
      <c r="N578" s="216"/>
      <c r="O578" s="216"/>
      <c r="P578" s="216"/>
      <c r="Q578" s="216"/>
      <c r="R578" s="216"/>
      <c r="S578" s="216"/>
      <c r="T578" s="217"/>
      <c r="AT578" s="218" t="s">
        <v>229</v>
      </c>
      <c r="AU578" s="218" t="s">
        <v>21</v>
      </c>
      <c r="AV578" s="14" t="s">
        <v>21</v>
      </c>
      <c r="AW578" s="14" t="s">
        <v>42</v>
      </c>
      <c r="AX578" s="14" t="s">
        <v>82</v>
      </c>
      <c r="AY578" s="218" t="s">
        <v>221</v>
      </c>
    </row>
    <row r="579" spans="1:65" s="14" customFormat="1">
      <c r="B579" s="208"/>
      <c r="C579" s="209"/>
      <c r="D579" s="199" t="s">
        <v>229</v>
      </c>
      <c r="E579" s="210" t="s">
        <v>44</v>
      </c>
      <c r="F579" s="211" t="s">
        <v>1405</v>
      </c>
      <c r="G579" s="209"/>
      <c r="H579" s="212">
        <v>2</v>
      </c>
      <c r="I579" s="213"/>
      <c r="J579" s="209"/>
      <c r="K579" s="209"/>
      <c r="L579" s="214"/>
      <c r="M579" s="215"/>
      <c r="N579" s="216"/>
      <c r="O579" s="216"/>
      <c r="P579" s="216"/>
      <c r="Q579" s="216"/>
      <c r="R579" s="216"/>
      <c r="S579" s="216"/>
      <c r="T579" s="217"/>
      <c r="AT579" s="218" t="s">
        <v>229</v>
      </c>
      <c r="AU579" s="218" t="s">
        <v>21</v>
      </c>
      <c r="AV579" s="14" t="s">
        <v>21</v>
      </c>
      <c r="AW579" s="14" t="s">
        <v>42</v>
      </c>
      <c r="AX579" s="14" t="s">
        <v>82</v>
      </c>
      <c r="AY579" s="218" t="s">
        <v>221</v>
      </c>
    </row>
    <row r="580" spans="1:65" s="14" customFormat="1">
      <c r="B580" s="208"/>
      <c r="C580" s="209"/>
      <c r="D580" s="199" t="s">
        <v>229</v>
      </c>
      <c r="E580" s="210" t="s">
        <v>44</v>
      </c>
      <c r="F580" s="211" t="s">
        <v>1406</v>
      </c>
      <c r="G580" s="209"/>
      <c r="H580" s="212">
        <v>2</v>
      </c>
      <c r="I580" s="213"/>
      <c r="J580" s="209"/>
      <c r="K580" s="209"/>
      <c r="L580" s="214"/>
      <c r="M580" s="215"/>
      <c r="N580" s="216"/>
      <c r="O580" s="216"/>
      <c r="P580" s="216"/>
      <c r="Q580" s="216"/>
      <c r="R580" s="216"/>
      <c r="S580" s="216"/>
      <c r="T580" s="217"/>
      <c r="AT580" s="218" t="s">
        <v>229</v>
      </c>
      <c r="AU580" s="218" t="s">
        <v>21</v>
      </c>
      <c r="AV580" s="14" t="s">
        <v>21</v>
      </c>
      <c r="AW580" s="14" t="s">
        <v>42</v>
      </c>
      <c r="AX580" s="14" t="s">
        <v>82</v>
      </c>
      <c r="AY580" s="218" t="s">
        <v>221</v>
      </c>
    </row>
    <row r="581" spans="1:65" s="14" customFormat="1">
      <c r="B581" s="208"/>
      <c r="C581" s="209"/>
      <c r="D581" s="199" t="s">
        <v>229</v>
      </c>
      <c r="E581" s="210" t="s">
        <v>44</v>
      </c>
      <c r="F581" s="211" t="s">
        <v>1407</v>
      </c>
      <c r="G581" s="209"/>
      <c r="H581" s="212">
        <v>2</v>
      </c>
      <c r="I581" s="213"/>
      <c r="J581" s="209"/>
      <c r="K581" s="209"/>
      <c r="L581" s="214"/>
      <c r="M581" s="215"/>
      <c r="N581" s="216"/>
      <c r="O581" s="216"/>
      <c r="P581" s="216"/>
      <c r="Q581" s="216"/>
      <c r="R581" s="216"/>
      <c r="S581" s="216"/>
      <c r="T581" s="217"/>
      <c r="AT581" s="218" t="s">
        <v>229</v>
      </c>
      <c r="AU581" s="218" t="s">
        <v>21</v>
      </c>
      <c r="AV581" s="14" t="s">
        <v>21</v>
      </c>
      <c r="AW581" s="14" t="s">
        <v>42</v>
      </c>
      <c r="AX581" s="14" t="s">
        <v>82</v>
      </c>
      <c r="AY581" s="218" t="s">
        <v>221</v>
      </c>
    </row>
    <row r="582" spans="1:65" s="14" customFormat="1">
      <c r="B582" s="208"/>
      <c r="C582" s="209"/>
      <c r="D582" s="199" t="s">
        <v>229</v>
      </c>
      <c r="E582" s="210" t="s">
        <v>44</v>
      </c>
      <c r="F582" s="211" t="s">
        <v>1408</v>
      </c>
      <c r="G582" s="209"/>
      <c r="H582" s="212">
        <v>2</v>
      </c>
      <c r="I582" s="213"/>
      <c r="J582" s="209"/>
      <c r="K582" s="209"/>
      <c r="L582" s="214"/>
      <c r="M582" s="215"/>
      <c r="N582" s="216"/>
      <c r="O582" s="216"/>
      <c r="P582" s="216"/>
      <c r="Q582" s="216"/>
      <c r="R582" s="216"/>
      <c r="S582" s="216"/>
      <c r="T582" s="217"/>
      <c r="AT582" s="218" t="s">
        <v>229</v>
      </c>
      <c r="AU582" s="218" t="s">
        <v>21</v>
      </c>
      <c r="AV582" s="14" t="s">
        <v>21</v>
      </c>
      <c r="AW582" s="14" t="s">
        <v>42</v>
      </c>
      <c r="AX582" s="14" t="s">
        <v>82</v>
      </c>
      <c r="AY582" s="218" t="s">
        <v>221</v>
      </c>
    </row>
    <row r="583" spans="1:65" s="14" customFormat="1">
      <c r="B583" s="208"/>
      <c r="C583" s="209"/>
      <c r="D583" s="199" t="s">
        <v>229</v>
      </c>
      <c r="E583" s="210" t="s">
        <v>44</v>
      </c>
      <c r="F583" s="211" t="s">
        <v>1409</v>
      </c>
      <c r="G583" s="209"/>
      <c r="H583" s="212">
        <v>1</v>
      </c>
      <c r="I583" s="213"/>
      <c r="J583" s="209"/>
      <c r="K583" s="209"/>
      <c r="L583" s="214"/>
      <c r="M583" s="215"/>
      <c r="N583" s="216"/>
      <c r="O583" s="216"/>
      <c r="P583" s="216"/>
      <c r="Q583" s="216"/>
      <c r="R583" s="216"/>
      <c r="S583" s="216"/>
      <c r="T583" s="217"/>
      <c r="AT583" s="218" t="s">
        <v>229</v>
      </c>
      <c r="AU583" s="218" t="s">
        <v>21</v>
      </c>
      <c r="AV583" s="14" t="s">
        <v>21</v>
      </c>
      <c r="AW583" s="14" t="s">
        <v>42</v>
      </c>
      <c r="AX583" s="14" t="s">
        <v>82</v>
      </c>
      <c r="AY583" s="218" t="s">
        <v>221</v>
      </c>
    </row>
    <row r="584" spans="1:65" s="15" customFormat="1">
      <c r="B584" s="219"/>
      <c r="C584" s="220"/>
      <c r="D584" s="199" t="s">
        <v>229</v>
      </c>
      <c r="E584" s="221" t="s">
        <v>44</v>
      </c>
      <c r="F584" s="222" t="s">
        <v>232</v>
      </c>
      <c r="G584" s="220"/>
      <c r="H584" s="223">
        <v>14</v>
      </c>
      <c r="I584" s="224"/>
      <c r="J584" s="220"/>
      <c r="K584" s="220"/>
      <c r="L584" s="225"/>
      <c r="M584" s="226"/>
      <c r="N584" s="227"/>
      <c r="O584" s="227"/>
      <c r="P584" s="227"/>
      <c r="Q584" s="227"/>
      <c r="R584" s="227"/>
      <c r="S584" s="227"/>
      <c r="T584" s="228"/>
      <c r="AT584" s="229" t="s">
        <v>229</v>
      </c>
      <c r="AU584" s="229" t="s">
        <v>21</v>
      </c>
      <c r="AV584" s="15" t="s">
        <v>227</v>
      </c>
      <c r="AW584" s="15" t="s">
        <v>42</v>
      </c>
      <c r="AX584" s="15" t="s">
        <v>89</v>
      </c>
      <c r="AY584" s="229" t="s">
        <v>221</v>
      </c>
    </row>
    <row r="585" spans="1:65" s="2" customFormat="1" ht="14.45" customHeight="1">
      <c r="A585" s="37"/>
      <c r="B585" s="38"/>
      <c r="C585" s="245" t="s">
        <v>655</v>
      </c>
      <c r="D585" s="245" t="s">
        <v>447</v>
      </c>
      <c r="E585" s="246" t="s">
        <v>1410</v>
      </c>
      <c r="F585" s="247" t="s">
        <v>1411</v>
      </c>
      <c r="G585" s="248" t="s">
        <v>501</v>
      </c>
      <c r="H585" s="249">
        <v>14.21</v>
      </c>
      <c r="I585" s="250"/>
      <c r="J585" s="251">
        <f>ROUND(I585*H585,2)</f>
        <v>0</v>
      </c>
      <c r="K585" s="247" t="s">
        <v>226</v>
      </c>
      <c r="L585" s="252"/>
      <c r="M585" s="253" t="s">
        <v>44</v>
      </c>
      <c r="N585" s="254" t="s">
        <v>53</v>
      </c>
      <c r="O585" s="67"/>
      <c r="P585" s="193">
        <f>O585*H585</f>
        <v>0</v>
      </c>
      <c r="Q585" s="193">
        <v>1.8E-3</v>
      </c>
      <c r="R585" s="193">
        <f>Q585*H585</f>
        <v>2.5578E-2</v>
      </c>
      <c r="S585" s="193">
        <v>0</v>
      </c>
      <c r="T585" s="194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195" t="s">
        <v>267</v>
      </c>
      <c r="AT585" s="195" t="s">
        <v>447</v>
      </c>
      <c r="AU585" s="195" t="s">
        <v>21</v>
      </c>
      <c r="AY585" s="19" t="s">
        <v>221</v>
      </c>
      <c r="BE585" s="196">
        <f>IF(N585="základní",J585,0)</f>
        <v>0</v>
      </c>
      <c r="BF585" s="196">
        <f>IF(N585="snížená",J585,0)</f>
        <v>0</v>
      </c>
      <c r="BG585" s="196">
        <f>IF(N585="zákl. přenesená",J585,0)</f>
        <v>0</v>
      </c>
      <c r="BH585" s="196">
        <f>IF(N585="sníž. přenesená",J585,0)</f>
        <v>0</v>
      </c>
      <c r="BI585" s="196">
        <f>IF(N585="nulová",J585,0)</f>
        <v>0</v>
      </c>
      <c r="BJ585" s="19" t="s">
        <v>89</v>
      </c>
      <c r="BK585" s="196">
        <f>ROUND(I585*H585,2)</f>
        <v>0</v>
      </c>
      <c r="BL585" s="19" t="s">
        <v>227</v>
      </c>
      <c r="BM585" s="195" t="s">
        <v>1412</v>
      </c>
    </row>
    <row r="586" spans="1:65" s="14" customFormat="1">
      <c r="B586" s="208"/>
      <c r="C586" s="209"/>
      <c r="D586" s="199" t="s">
        <v>229</v>
      </c>
      <c r="E586" s="209"/>
      <c r="F586" s="211" t="s">
        <v>1413</v>
      </c>
      <c r="G586" s="209"/>
      <c r="H586" s="212">
        <v>14.21</v>
      </c>
      <c r="I586" s="213"/>
      <c r="J586" s="209"/>
      <c r="K586" s="209"/>
      <c r="L586" s="214"/>
      <c r="M586" s="215"/>
      <c r="N586" s="216"/>
      <c r="O586" s="216"/>
      <c r="P586" s="216"/>
      <c r="Q586" s="216"/>
      <c r="R586" s="216"/>
      <c r="S586" s="216"/>
      <c r="T586" s="217"/>
      <c r="AT586" s="218" t="s">
        <v>229</v>
      </c>
      <c r="AU586" s="218" t="s">
        <v>21</v>
      </c>
      <c r="AV586" s="14" t="s">
        <v>21</v>
      </c>
      <c r="AW586" s="14" t="s">
        <v>4</v>
      </c>
      <c r="AX586" s="14" t="s">
        <v>89</v>
      </c>
      <c r="AY586" s="218" t="s">
        <v>221</v>
      </c>
    </row>
    <row r="587" spans="1:65" s="2" customFormat="1" ht="24.2" customHeight="1">
      <c r="A587" s="37"/>
      <c r="B587" s="38"/>
      <c r="C587" s="184" t="s">
        <v>659</v>
      </c>
      <c r="D587" s="184" t="s">
        <v>223</v>
      </c>
      <c r="E587" s="185" t="s">
        <v>1414</v>
      </c>
      <c r="F587" s="186" t="s">
        <v>1415</v>
      </c>
      <c r="G587" s="187" t="s">
        <v>501</v>
      </c>
      <c r="H587" s="188">
        <v>2</v>
      </c>
      <c r="I587" s="189"/>
      <c r="J587" s="190">
        <f>ROUND(I587*H587,2)</f>
        <v>0</v>
      </c>
      <c r="K587" s="186" t="s">
        <v>226</v>
      </c>
      <c r="L587" s="42"/>
      <c r="M587" s="191" t="s">
        <v>44</v>
      </c>
      <c r="N587" s="192" t="s">
        <v>53</v>
      </c>
      <c r="O587" s="67"/>
      <c r="P587" s="193">
        <f>O587*H587</f>
        <v>0</v>
      </c>
      <c r="Q587" s="193">
        <v>1E-4</v>
      </c>
      <c r="R587" s="193">
        <f>Q587*H587</f>
        <v>2.0000000000000001E-4</v>
      </c>
      <c r="S587" s="193">
        <v>0</v>
      </c>
      <c r="T587" s="194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195" t="s">
        <v>227</v>
      </c>
      <c r="AT587" s="195" t="s">
        <v>223</v>
      </c>
      <c r="AU587" s="195" t="s">
        <v>21</v>
      </c>
      <c r="AY587" s="19" t="s">
        <v>221</v>
      </c>
      <c r="BE587" s="196">
        <f>IF(N587="základní",J587,0)</f>
        <v>0</v>
      </c>
      <c r="BF587" s="196">
        <f>IF(N587="snížená",J587,0)</f>
        <v>0</v>
      </c>
      <c r="BG587" s="196">
        <f>IF(N587="zákl. přenesená",J587,0)</f>
        <v>0</v>
      </c>
      <c r="BH587" s="196">
        <f>IF(N587="sníž. přenesená",J587,0)</f>
        <v>0</v>
      </c>
      <c r="BI587" s="196">
        <f>IF(N587="nulová",J587,0)</f>
        <v>0</v>
      </c>
      <c r="BJ587" s="19" t="s">
        <v>89</v>
      </c>
      <c r="BK587" s="196">
        <f>ROUND(I587*H587,2)</f>
        <v>0</v>
      </c>
      <c r="BL587" s="19" t="s">
        <v>227</v>
      </c>
      <c r="BM587" s="195" t="s">
        <v>1416</v>
      </c>
    </row>
    <row r="588" spans="1:65" s="13" customFormat="1">
      <c r="B588" s="197"/>
      <c r="C588" s="198"/>
      <c r="D588" s="199" t="s">
        <v>229</v>
      </c>
      <c r="E588" s="200" t="s">
        <v>44</v>
      </c>
      <c r="F588" s="201" t="s">
        <v>320</v>
      </c>
      <c r="G588" s="198"/>
      <c r="H588" s="200" t="s">
        <v>44</v>
      </c>
      <c r="I588" s="202"/>
      <c r="J588" s="198"/>
      <c r="K588" s="198"/>
      <c r="L588" s="203"/>
      <c r="M588" s="204"/>
      <c r="N588" s="205"/>
      <c r="O588" s="205"/>
      <c r="P588" s="205"/>
      <c r="Q588" s="205"/>
      <c r="R588" s="205"/>
      <c r="S588" s="205"/>
      <c r="T588" s="206"/>
      <c r="AT588" s="207" t="s">
        <v>229</v>
      </c>
      <c r="AU588" s="207" t="s">
        <v>21</v>
      </c>
      <c r="AV588" s="13" t="s">
        <v>89</v>
      </c>
      <c r="AW588" s="13" t="s">
        <v>42</v>
      </c>
      <c r="AX588" s="13" t="s">
        <v>82</v>
      </c>
      <c r="AY588" s="207" t="s">
        <v>221</v>
      </c>
    </row>
    <row r="589" spans="1:65" s="13" customFormat="1">
      <c r="B589" s="197"/>
      <c r="C589" s="198"/>
      <c r="D589" s="199" t="s">
        <v>229</v>
      </c>
      <c r="E589" s="200" t="s">
        <v>44</v>
      </c>
      <c r="F589" s="201" t="s">
        <v>1296</v>
      </c>
      <c r="G589" s="198"/>
      <c r="H589" s="200" t="s">
        <v>44</v>
      </c>
      <c r="I589" s="202"/>
      <c r="J589" s="198"/>
      <c r="K589" s="198"/>
      <c r="L589" s="203"/>
      <c r="M589" s="204"/>
      <c r="N589" s="205"/>
      <c r="O589" s="205"/>
      <c r="P589" s="205"/>
      <c r="Q589" s="205"/>
      <c r="R589" s="205"/>
      <c r="S589" s="205"/>
      <c r="T589" s="206"/>
      <c r="AT589" s="207" t="s">
        <v>229</v>
      </c>
      <c r="AU589" s="207" t="s">
        <v>21</v>
      </c>
      <c r="AV589" s="13" t="s">
        <v>89</v>
      </c>
      <c r="AW589" s="13" t="s">
        <v>42</v>
      </c>
      <c r="AX589" s="13" t="s">
        <v>82</v>
      </c>
      <c r="AY589" s="207" t="s">
        <v>221</v>
      </c>
    </row>
    <row r="590" spans="1:65" s="14" customFormat="1">
      <c r="B590" s="208"/>
      <c r="C590" s="209"/>
      <c r="D590" s="199" t="s">
        <v>229</v>
      </c>
      <c r="E590" s="210" t="s">
        <v>44</v>
      </c>
      <c r="F590" s="211" t="s">
        <v>1417</v>
      </c>
      <c r="G590" s="209"/>
      <c r="H590" s="212">
        <v>2</v>
      </c>
      <c r="I590" s="213"/>
      <c r="J590" s="209"/>
      <c r="K590" s="209"/>
      <c r="L590" s="214"/>
      <c r="M590" s="215"/>
      <c r="N590" s="216"/>
      <c r="O590" s="216"/>
      <c r="P590" s="216"/>
      <c r="Q590" s="216"/>
      <c r="R590" s="216"/>
      <c r="S590" s="216"/>
      <c r="T590" s="217"/>
      <c r="AT590" s="218" t="s">
        <v>229</v>
      </c>
      <c r="AU590" s="218" t="s">
        <v>21</v>
      </c>
      <c r="AV590" s="14" t="s">
        <v>21</v>
      </c>
      <c r="AW590" s="14" t="s">
        <v>42</v>
      </c>
      <c r="AX590" s="14" t="s">
        <v>82</v>
      </c>
      <c r="AY590" s="218" t="s">
        <v>221</v>
      </c>
    </row>
    <row r="591" spans="1:65" s="15" customFormat="1">
      <c r="B591" s="219"/>
      <c r="C591" s="220"/>
      <c r="D591" s="199" t="s">
        <v>229</v>
      </c>
      <c r="E591" s="221" t="s">
        <v>44</v>
      </c>
      <c r="F591" s="222" t="s">
        <v>232</v>
      </c>
      <c r="G591" s="220"/>
      <c r="H591" s="223">
        <v>2</v>
      </c>
      <c r="I591" s="224"/>
      <c r="J591" s="220"/>
      <c r="K591" s="220"/>
      <c r="L591" s="225"/>
      <c r="M591" s="226"/>
      <c r="N591" s="227"/>
      <c r="O591" s="227"/>
      <c r="P591" s="227"/>
      <c r="Q591" s="227"/>
      <c r="R591" s="227"/>
      <c r="S591" s="227"/>
      <c r="T591" s="228"/>
      <c r="AT591" s="229" t="s">
        <v>229</v>
      </c>
      <c r="AU591" s="229" t="s">
        <v>21</v>
      </c>
      <c r="AV591" s="15" t="s">
        <v>227</v>
      </c>
      <c r="AW591" s="15" t="s">
        <v>42</v>
      </c>
      <c r="AX591" s="15" t="s">
        <v>89</v>
      </c>
      <c r="AY591" s="229" t="s">
        <v>221</v>
      </c>
    </row>
    <row r="592" spans="1:65" s="2" customFormat="1" ht="14.45" customHeight="1">
      <c r="A592" s="37"/>
      <c r="B592" s="38"/>
      <c r="C592" s="245" t="s">
        <v>663</v>
      </c>
      <c r="D592" s="245" t="s">
        <v>447</v>
      </c>
      <c r="E592" s="246" t="s">
        <v>1418</v>
      </c>
      <c r="F592" s="247" t="s">
        <v>1419</v>
      </c>
      <c r="G592" s="248" t="s">
        <v>501</v>
      </c>
      <c r="H592" s="249">
        <v>2.0299999999999998</v>
      </c>
      <c r="I592" s="250"/>
      <c r="J592" s="251">
        <f>ROUND(I592*H592,2)</f>
        <v>0</v>
      </c>
      <c r="K592" s="247" t="s">
        <v>226</v>
      </c>
      <c r="L592" s="252"/>
      <c r="M592" s="253" t="s">
        <v>44</v>
      </c>
      <c r="N592" s="254" t="s">
        <v>53</v>
      </c>
      <c r="O592" s="67"/>
      <c r="P592" s="193">
        <f>O592*H592</f>
        <v>0</v>
      </c>
      <c r="Q592" s="193">
        <v>2.3999999999999998E-3</v>
      </c>
      <c r="R592" s="193">
        <f>Q592*H592</f>
        <v>4.8719999999999987E-3</v>
      </c>
      <c r="S592" s="193">
        <v>0</v>
      </c>
      <c r="T592" s="194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195" t="s">
        <v>267</v>
      </c>
      <c r="AT592" s="195" t="s">
        <v>447</v>
      </c>
      <c r="AU592" s="195" t="s">
        <v>21</v>
      </c>
      <c r="AY592" s="19" t="s">
        <v>221</v>
      </c>
      <c r="BE592" s="196">
        <f>IF(N592="základní",J592,0)</f>
        <v>0</v>
      </c>
      <c r="BF592" s="196">
        <f>IF(N592="snížená",J592,0)</f>
        <v>0</v>
      </c>
      <c r="BG592" s="196">
        <f>IF(N592="zákl. přenesená",J592,0)</f>
        <v>0</v>
      </c>
      <c r="BH592" s="196">
        <f>IF(N592="sníž. přenesená",J592,0)</f>
        <v>0</v>
      </c>
      <c r="BI592" s="196">
        <f>IF(N592="nulová",J592,0)</f>
        <v>0</v>
      </c>
      <c r="BJ592" s="19" t="s">
        <v>89</v>
      </c>
      <c r="BK592" s="196">
        <f>ROUND(I592*H592,2)</f>
        <v>0</v>
      </c>
      <c r="BL592" s="19" t="s">
        <v>227</v>
      </c>
      <c r="BM592" s="195" t="s">
        <v>1420</v>
      </c>
    </row>
    <row r="593" spans="1:65" s="14" customFormat="1">
      <c r="B593" s="208"/>
      <c r="C593" s="209"/>
      <c r="D593" s="199" t="s">
        <v>229</v>
      </c>
      <c r="E593" s="209"/>
      <c r="F593" s="211" t="s">
        <v>1360</v>
      </c>
      <c r="G593" s="209"/>
      <c r="H593" s="212">
        <v>2.0299999999999998</v>
      </c>
      <c r="I593" s="213"/>
      <c r="J593" s="209"/>
      <c r="K593" s="209"/>
      <c r="L593" s="214"/>
      <c r="M593" s="215"/>
      <c r="N593" s="216"/>
      <c r="O593" s="216"/>
      <c r="P593" s="216"/>
      <c r="Q593" s="216"/>
      <c r="R593" s="216"/>
      <c r="S593" s="216"/>
      <c r="T593" s="217"/>
      <c r="AT593" s="218" t="s">
        <v>229</v>
      </c>
      <c r="AU593" s="218" t="s">
        <v>21</v>
      </c>
      <c r="AV593" s="14" t="s">
        <v>21</v>
      </c>
      <c r="AW593" s="14" t="s">
        <v>4</v>
      </c>
      <c r="AX593" s="14" t="s">
        <v>89</v>
      </c>
      <c r="AY593" s="218" t="s">
        <v>221</v>
      </c>
    </row>
    <row r="594" spans="1:65" s="2" customFormat="1" ht="14.45" customHeight="1">
      <c r="A594" s="37"/>
      <c r="B594" s="38"/>
      <c r="C594" s="184" t="s">
        <v>667</v>
      </c>
      <c r="D594" s="184" t="s">
        <v>223</v>
      </c>
      <c r="E594" s="185" t="s">
        <v>1421</v>
      </c>
      <c r="F594" s="186" t="s">
        <v>1422</v>
      </c>
      <c r="G594" s="187" t="s">
        <v>501</v>
      </c>
      <c r="H594" s="188">
        <v>1</v>
      </c>
      <c r="I594" s="189"/>
      <c r="J594" s="190">
        <f>ROUND(I594*H594,2)</f>
        <v>0</v>
      </c>
      <c r="K594" s="186" t="s">
        <v>226</v>
      </c>
      <c r="L594" s="42"/>
      <c r="M594" s="191" t="s">
        <v>44</v>
      </c>
      <c r="N594" s="192" t="s">
        <v>53</v>
      </c>
      <c r="O594" s="67"/>
      <c r="P594" s="193">
        <f>O594*H594</f>
        <v>0</v>
      </c>
      <c r="Q594" s="193">
        <v>0.12748000000000001</v>
      </c>
      <c r="R594" s="193">
        <f>Q594*H594</f>
        <v>0.12748000000000001</v>
      </c>
      <c r="S594" s="193">
        <v>0</v>
      </c>
      <c r="T594" s="194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195" t="s">
        <v>227</v>
      </c>
      <c r="AT594" s="195" t="s">
        <v>223</v>
      </c>
      <c r="AU594" s="195" t="s">
        <v>21</v>
      </c>
      <c r="AY594" s="19" t="s">
        <v>221</v>
      </c>
      <c r="BE594" s="196">
        <f>IF(N594="základní",J594,0)</f>
        <v>0</v>
      </c>
      <c r="BF594" s="196">
        <f>IF(N594="snížená",J594,0)</f>
        <v>0</v>
      </c>
      <c r="BG594" s="196">
        <f>IF(N594="zákl. přenesená",J594,0)</f>
        <v>0</v>
      </c>
      <c r="BH594" s="196">
        <f>IF(N594="sníž. přenesená",J594,0)</f>
        <v>0</v>
      </c>
      <c r="BI594" s="196">
        <f>IF(N594="nulová",J594,0)</f>
        <v>0</v>
      </c>
      <c r="BJ594" s="19" t="s">
        <v>89</v>
      </c>
      <c r="BK594" s="196">
        <f>ROUND(I594*H594,2)</f>
        <v>0</v>
      </c>
      <c r="BL594" s="19" t="s">
        <v>227</v>
      </c>
      <c r="BM594" s="195" t="s">
        <v>1423</v>
      </c>
    </row>
    <row r="595" spans="1:65" s="13" customFormat="1">
      <c r="B595" s="197"/>
      <c r="C595" s="198"/>
      <c r="D595" s="199" t="s">
        <v>229</v>
      </c>
      <c r="E595" s="200" t="s">
        <v>44</v>
      </c>
      <c r="F595" s="201" t="s">
        <v>1321</v>
      </c>
      <c r="G595" s="198"/>
      <c r="H595" s="200" t="s">
        <v>44</v>
      </c>
      <c r="I595" s="202"/>
      <c r="J595" s="198"/>
      <c r="K595" s="198"/>
      <c r="L595" s="203"/>
      <c r="M595" s="204"/>
      <c r="N595" s="205"/>
      <c r="O595" s="205"/>
      <c r="P595" s="205"/>
      <c r="Q595" s="205"/>
      <c r="R595" s="205"/>
      <c r="S595" s="205"/>
      <c r="T595" s="206"/>
      <c r="AT595" s="207" t="s">
        <v>229</v>
      </c>
      <c r="AU595" s="207" t="s">
        <v>21</v>
      </c>
      <c r="AV595" s="13" t="s">
        <v>89</v>
      </c>
      <c r="AW595" s="13" t="s">
        <v>42</v>
      </c>
      <c r="AX595" s="13" t="s">
        <v>82</v>
      </c>
      <c r="AY595" s="207" t="s">
        <v>221</v>
      </c>
    </row>
    <row r="596" spans="1:65" s="14" customFormat="1">
      <c r="B596" s="208"/>
      <c r="C596" s="209"/>
      <c r="D596" s="199" t="s">
        <v>229</v>
      </c>
      <c r="E596" s="210" t="s">
        <v>44</v>
      </c>
      <c r="F596" s="211" t="s">
        <v>1424</v>
      </c>
      <c r="G596" s="209"/>
      <c r="H596" s="212">
        <v>1</v>
      </c>
      <c r="I596" s="213"/>
      <c r="J596" s="209"/>
      <c r="K596" s="209"/>
      <c r="L596" s="214"/>
      <c r="M596" s="215"/>
      <c r="N596" s="216"/>
      <c r="O596" s="216"/>
      <c r="P596" s="216"/>
      <c r="Q596" s="216"/>
      <c r="R596" s="216"/>
      <c r="S596" s="216"/>
      <c r="T596" s="217"/>
      <c r="AT596" s="218" t="s">
        <v>229</v>
      </c>
      <c r="AU596" s="218" t="s">
        <v>21</v>
      </c>
      <c r="AV596" s="14" t="s">
        <v>21</v>
      </c>
      <c r="AW596" s="14" t="s">
        <v>42</v>
      </c>
      <c r="AX596" s="14" t="s">
        <v>82</v>
      </c>
      <c r="AY596" s="218" t="s">
        <v>221</v>
      </c>
    </row>
    <row r="597" spans="1:65" s="15" customFormat="1">
      <c r="B597" s="219"/>
      <c r="C597" s="220"/>
      <c r="D597" s="199" t="s">
        <v>229</v>
      </c>
      <c r="E597" s="221" t="s">
        <v>44</v>
      </c>
      <c r="F597" s="222" t="s">
        <v>232</v>
      </c>
      <c r="G597" s="220"/>
      <c r="H597" s="223">
        <v>1</v>
      </c>
      <c r="I597" s="224"/>
      <c r="J597" s="220"/>
      <c r="K597" s="220"/>
      <c r="L597" s="225"/>
      <c r="M597" s="226"/>
      <c r="N597" s="227"/>
      <c r="O597" s="227"/>
      <c r="P597" s="227"/>
      <c r="Q597" s="227"/>
      <c r="R597" s="227"/>
      <c r="S597" s="227"/>
      <c r="T597" s="228"/>
      <c r="AT597" s="229" t="s">
        <v>229</v>
      </c>
      <c r="AU597" s="229" t="s">
        <v>21</v>
      </c>
      <c r="AV597" s="15" t="s">
        <v>227</v>
      </c>
      <c r="AW597" s="15" t="s">
        <v>42</v>
      </c>
      <c r="AX597" s="15" t="s">
        <v>89</v>
      </c>
      <c r="AY597" s="229" t="s">
        <v>221</v>
      </c>
    </row>
    <row r="598" spans="1:65" s="2" customFormat="1" ht="14.45" customHeight="1">
      <c r="A598" s="37"/>
      <c r="B598" s="38"/>
      <c r="C598" s="245" t="s">
        <v>671</v>
      </c>
      <c r="D598" s="245" t="s">
        <v>447</v>
      </c>
      <c r="E598" s="246" t="s">
        <v>1425</v>
      </c>
      <c r="F598" s="247" t="s">
        <v>1426</v>
      </c>
      <c r="G598" s="248" t="s">
        <v>501</v>
      </c>
      <c r="H598" s="249">
        <v>1</v>
      </c>
      <c r="I598" s="250"/>
      <c r="J598" s="251">
        <f>ROUND(I598*H598,2)</f>
        <v>0</v>
      </c>
      <c r="K598" s="247" t="s">
        <v>529</v>
      </c>
      <c r="L598" s="252"/>
      <c r="M598" s="253" t="s">
        <v>44</v>
      </c>
      <c r="N598" s="254" t="s">
        <v>53</v>
      </c>
      <c r="O598" s="67"/>
      <c r="P598" s="193">
        <f>O598*H598</f>
        <v>0</v>
      </c>
      <c r="Q598" s="193">
        <v>2.3E-2</v>
      </c>
      <c r="R598" s="193">
        <f>Q598*H598</f>
        <v>2.3E-2</v>
      </c>
      <c r="S598" s="193">
        <v>0</v>
      </c>
      <c r="T598" s="194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95" t="s">
        <v>267</v>
      </c>
      <c r="AT598" s="195" t="s">
        <v>447</v>
      </c>
      <c r="AU598" s="195" t="s">
        <v>21</v>
      </c>
      <c r="AY598" s="19" t="s">
        <v>221</v>
      </c>
      <c r="BE598" s="196">
        <f>IF(N598="základní",J598,0)</f>
        <v>0</v>
      </c>
      <c r="BF598" s="196">
        <f>IF(N598="snížená",J598,0)</f>
        <v>0</v>
      </c>
      <c r="BG598" s="196">
        <f>IF(N598="zákl. přenesená",J598,0)</f>
        <v>0</v>
      </c>
      <c r="BH598" s="196">
        <f>IF(N598="sníž. přenesená",J598,0)</f>
        <v>0</v>
      </c>
      <c r="BI598" s="196">
        <f>IF(N598="nulová",J598,0)</f>
        <v>0</v>
      </c>
      <c r="BJ598" s="19" t="s">
        <v>89</v>
      </c>
      <c r="BK598" s="196">
        <f>ROUND(I598*H598,2)</f>
        <v>0</v>
      </c>
      <c r="BL598" s="19" t="s">
        <v>227</v>
      </c>
      <c r="BM598" s="195" t="s">
        <v>1427</v>
      </c>
    </row>
    <row r="599" spans="1:65" s="2" customFormat="1" ht="14.45" customHeight="1">
      <c r="A599" s="37"/>
      <c r="B599" s="38"/>
      <c r="C599" s="245" t="s">
        <v>677</v>
      </c>
      <c r="D599" s="245" t="s">
        <v>447</v>
      </c>
      <c r="E599" s="246" t="s">
        <v>1428</v>
      </c>
      <c r="F599" s="247" t="s">
        <v>1429</v>
      </c>
      <c r="G599" s="248" t="s">
        <v>501</v>
      </c>
      <c r="H599" s="249">
        <v>1</v>
      </c>
      <c r="I599" s="250"/>
      <c r="J599" s="251">
        <f>ROUND(I599*H599,2)</f>
        <v>0</v>
      </c>
      <c r="K599" s="247" t="s">
        <v>226</v>
      </c>
      <c r="L599" s="252"/>
      <c r="M599" s="253" t="s">
        <v>44</v>
      </c>
      <c r="N599" s="254" t="s">
        <v>53</v>
      </c>
      <c r="O599" s="67"/>
      <c r="P599" s="193">
        <f>O599*H599</f>
        <v>0</v>
      </c>
      <c r="Q599" s="193">
        <v>5.0000000000000001E-3</v>
      </c>
      <c r="R599" s="193">
        <f>Q599*H599</f>
        <v>5.0000000000000001E-3</v>
      </c>
      <c r="S599" s="193">
        <v>0</v>
      </c>
      <c r="T599" s="194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195" t="s">
        <v>267</v>
      </c>
      <c r="AT599" s="195" t="s">
        <v>447</v>
      </c>
      <c r="AU599" s="195" t="s">
        <v>21</v>
      </c>
      <c r="AY599" s="19" t="s">
        <v>221</v>
      </c>
      <c r="BE599" s="196">
        <f>IF(N599="základní",J599,0)</f>
        <v>0</v>
      </c>
      <c r="BF599" s="196">
        <f>IF(N599="snížená",J599,0)</f>
        <v>0</v>
      </c>
      <c r="BG599" s="196">
        <f>IF(N599="zákl. přenesená",J599,0)</f>
        <v>0</v>
      </c>
      <c r="BH599" s="196">
        <f>IF(N599="sníž. přenesená",J599,0)</f>
        <v>0</v>
      </c>
      <c r="BI599" s="196">
        <f>IF(N599="nulová",J599,0)</f>
        <v>0</v>
      </c>
      <c r="BJ599" s="19" t="s">
        <v>89</v>
      </c>
      <c r="BK599" s="196">
        <f>ROUND(I599*H599,2)</f>
        <v>0</v>
      </c>
      <c r="BL599" s="19" t="s">
        <v>227</v>
      </c>
      <c r="BM599" s="195" t="s">
        <v>1430</v>
      </c>
    </row>
    <row r="600" spans="1:65" s="2" customFormat="1" ht="14.45" customHeight="1">
      <c r="A600" s="37"/>
      <c r="B600" s="38"/>
      <c r="C600" s="184" t="s">
        <v>682</v>
      </c>
      <c r="D600" s="184" t="s">
        <v>223</v>
      </c>
      <c r="E600" s="185" t="s">
        <v>1431</v>
      </c>
      <c r="F600" s="186" t="s">
        <v>1432</v>
      </c>
      <c r="G600" s="187" t="s">
        <v>121</v>
      </c>
      <c r="H600" s="188">
        <v>2</v>
      </c>
      <c r="I600" s="189"/>
      <c r="J600" s="190">
        <f>ROUND(I600*H600,2)</f>
        <v>0</v>
      </c>
      <c r="K600" s="186" t="s">
        <v>226</v>
      </c>
      <c r="L600" s="42"/>
      <c r="M600" s="191" t="s">
        <v>44</v>
      </c>
      <c r="N600" s="192" t="s">
        <v>53</v>
      </c>
      <c r="O600" s="67"/>
      <c r="P600" s="193">
        <f>O600*H600</f>
        <v>0</v>
      </c>
      <c r="Q600" s="193">
        <v>0</v>
      </c>
      <c r="R600" s="193">
        <f>Q600*H600</f>
        <v>0</v>
      </c>
      <c r="S600" s="193">
        <v>0</v>
      </c>
      <c r="T600" s="194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195" t="s">
        <v>227</v>
      </c>
      <c r="AT600" s="195" t="s">
        <v>223</v>
      </c>
      <c r="AU600" s="195" t="s">
        <v>21</v>
      </c>
      <c r="AY600" s="19" t="s">
        <v>221</v>
      </c>
      <c r="BE600" s="196">
        <f>IF(N600="základní",J600,0)</f>
        <v>0</v>
      </c>
      <c r="BF600" s="196">
        <f>IF(N600="snížená",J600,0)</f>
        <v>0</v>
      </c>
      <c r="BG600" s="196">
        <f>IF(N600="zákl. přenesená",J600,0)</f>
        <v>0</v>
      </c>
      <c r="BH600" s="196">
        <f>IF(N600="sníž. přenesená",J600,0)</f>
        <v>0</v>
      </c>
      <c r="BI600" s="196">
        <f>IF(N600="nulová",J600,0)</f>
        <v>0</v>
      </c>
      <c r="BJ600" s="19" t="s">
        <v>89</v>
      </c>
      <c r="BK600" s="196">
        <f>ROUND(I600*H600,2)</f>
        <v>0</v>
      </c>
      <c r="BL600" s="19" t="s">
        <v>227</v>
      </c>
      <c r="BM600" s="195" t="s">
        <v>1433</v>
      </c>
    </row>
    <row r="601" spans="1:65" s="13" customFormat="1">
      <c r="B601" s="197"/>
      <c r="C601" s="198"/>
      <c r="D601" s="199" t="s">
        <v>229</v>
      </c>
      <c r="E601" s="200" t="s">
        <v>44</v>
      </c>
      <c r="F601" s="201" t="s">
        <v>320</v>
      </c>
      <c r="G601" s="198"/>
      <c r="H601" s="200" t="s">
        <v>44</v>
      </c>
      <c r="I601" s="202"/>
      <c r="J601" s="198"/>
      <c r="K601" s="198"/>
      <c r="L601" s="203"/>
      <c r="M601" s="204"/>
      <c r="N601" s="205"/>
      <c r="O601" s="205"/>
      <c r="P601" s="205"/>
      <c r="Q601" s="205"/>
      <c r="R601" s="205"/>
      <c r="S601" s="205"/>
      <c r="T601" s="206"/>
      <c r="AT601" s="207" t="s">
        <v>229</v>
      </c>
      <c r="AU601" s="207" t="s">
        <v>21</v>
      </c>
      <c r="AV601" s="13" t="s">
        <v>89</v>
      </c>
      <c r="AW601" s="13" t="s">
        <v>42</v>
      </c>
      <c r="AX601" s="13" t="s">
        <v>82</v>
      </c>
      <c r="AY601" s="207" t="s">
        <v>221</v>
      </c>
    </row>
    <row r="602" spans="1:65" s="13" customFormat="1">
      <c r="B602" s="197"/>
      <c r="C602" s="198"/>
      <c r="D602" s="199" t="s">
        <v>229</v>
      </c>
      <c r="E602" s="200" t="s">
        <v>44</v>
      </c>
      <c r="F602" s="201" t="s">
        <v>1332</v>
      </c>
      <c r="G602" s="198"/>
      <c r="H602" s="200" t="s">
        <v>44</v>
      </c>
      <c r="I602" s="202"/>
      <c r="J602" s="198"/>
      <c r="K602" s="198"/>
      <c r="L602" s="203"/>
      <c r="M602" s="204"/>
      <c r="N602" s="205"/>
      <c r="O602" s="205"/>
      <c r="P602" s="205"/>
      <c r="Q602" s="205"/>
      <c r="R602" s="205"/>
      <c r="S602" s="205"/>
      <c r="T602" s="206"/>
      <c r="AT602" s="207" t="s">
        <v>229</v>
      </c>
      <c r="AU602" s="207" t="s">
        <v>21</v>
      </c>
      <c r="AV602" s="13" t="s">
        <v>89</v>
      </c>
      <c r="AW602" s="13" t="s">
        <v>42</v>
      </c>
      <c r="AX602" s="13" t="s">
        <v>82</v>
      </c>
      <c r="AY602" s="207" t="s">
        <v>221</v>
      </c>
    </row>
    <row r="603" spans="1:65" s="14" customFormat="1">
      <c r="B603" s="208"/>
      <c r="C603" s="209"/>
      <c r="D603" s="199" t="s">
        <v>229</v>
      </c>
      <c r="E603" s="210" t="s">
        <v>44</v>
      </c>
      <c r="F603" s="211" t="s">
        <v>1356</v>
      </c>
      <c r="G603" s="209"/>
      <c r="H603" s="212">
        <v>2</v>
      </c>
      <c r="I603" s="213"/>
      <c r="J603" s="209"/>
      <c r="K603" s="209"/>
      <c r="L603" s="214"/>
      <c r="M603" s="215"/>
      <c r="N603" s="216"/>
      <c r="O603" s="216"/>
      <c r="P603" s="216"/>
      <c r="Q603" s="216"/>
      <c r="R603" s="216"/>
      <c r="S603" s="216"/>
      <c r="T603" s="217"/>
      <c r="AT603" s="218" t="s">
        <v>229</v>
      </c>
      <c r="AU603" s="218" t="s">
        <v>21</v>
      </c>
      <c r="AV603" s="14" t="s">
        <v>21</v>
      </c>
      <c r="AW603" s="14" t="s">
        <v>42</v>
      </c>
      <c r="AX603" s="14" t="s">
        <v>82</v>
      </c>
      <c r="AY603" s="218" t="s">
        <v>221</v>
      </c>
    </row>
    <row r="604" spans="1:65" s="15" customFormat="1">
      <c r="B604" s="219"/>
      <c r="C604" s="220"/>
      <c r="D604" s="199" t="s">
        <v>229</v>
      </c>
      <c r="E604" s="221" t="s">
        <v>44</v>
      </c>
      <c r="F604" s="222" t="s">
        <v>232</v>
      </c>
      <c r="G604" s="220"/>
      <c r="H604" s="223">
        <v>2</v>
      </c>
      <c r="I604" s="224"/>
      <c r="J604" s="220"/>
      <c r="K604" s="220"/>
      <c r="L604" s="225"/>
      <c r="M604" s="226"/>
      <c r="N604" s="227"/>
      <c r="O604" s="227"/>
      <c r="P604" s="227"/>
      <c r="Q604" s="227"/>
      <c r="R604" s="227"/>
      <c r="S604" s="227"/>
      <c r="T604" s="228"/>
      <c r="AT604" s="229" t="s">
        <v>229</v>
      </c>
      <c r="AU604" s="229" t="s">
        <v>21</v>
      </c>
      <c r="AV604" s="15" t="s">
        <v>227</v>
      </c>
      <c r="AW604" s="15" t="s">
        <v>42</v>
      </c>
      <c r="AX604" s="15" t="s">
        <v>89</v>
      </c>
      <c r="AY604" s="229" t="s">
        <v>221</v>
      </c>
    </row>
    <row r="605" spans="1:65" s="2" customFormat="1" ht="14.45" customHeight="1">
      <c r="A605" s="37"/>
      <c r="B605" s="38"/>
      <c r="C605" s="184" t="s">
        <v>687</v>
      </c>
      <c r="D605" s="184" t="s">
        <v>223</v>
      </c>
      <c r="E605" s="185" t="s">
        <v>1434</v>
      </c>
      <c r="F605" s="186" t="s">
        <v>1435</v>
      </c>
      <c r="G605" s="187" t="s">
        <v>1436</v>
      </c>
      <c r="H605" s="188">
        <v>8</v>
      </c>
      <c r="I605" s="189"/>
      <c r="J605" s="190">
        <f>ROUND(I605*H605,2)</f>
        <v>0</v>
      </c>
      <c r="K605" s="186" t="s">
        <v>226</v>
      </c>
      <c r="L605" s="42"/>
      <c r="M605" s="191" t="s">
        <v>44</v>
      </c>
      <c r="N605" s="192" t="s">
        <v>53</v>
      </c>
      <c r="O605" s="67"/>
      <c r="P605" s="193">
        <f>O605*H605</f>
        <v>0</v>
      </c>
      <c r="Q605" s="193">
        <v>3.1E-4</v>
      </c>
      <c r="R605" s="193">
        <f>Q605*H605</f>
        <v>2.48E-3</v>
      </c>
      <c r="S605" s="193">
        <v>0</v>
      </c>
      <c r="T605" s="194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95" t="s">
        <v>227</v>
      </c>
      <c r="AT605" s="195" t="s">
        <v>223</v>
      </c>
      <c r="AU605" s="195" t="s">
        <v>21</v>
      </c>
      <c r="AY605" s="19" t="s">
        <v>221</v>
      </c>
      <c r="BE605" s="196">
        <f>IF(N605="základní",J605,0)</f>
        <v>0</v>
      </c>
      <c r="BF605" s="196">
        <f>IF(N605="snížená",J605,0)</f>
        <v>0</v>
      </c>
      <c r="BG605" s="196">
        <f>IF(N605="zákl. přenesená",J605,0)</f>
        <v>0</v>
      </c>
      <c r="BH605" s="196">
        <f>IF(N605="sníž. přenesená",J605,0)</f>
        <v>0</v>
      </c>
      <c r="BI605" s="196">
        <f>IF(N605="nulová",J605,0)</f>
        <v>0</v>
      </c>
      <c r="BJ605" s="19" t="s">
        <v>89</v>
      </c>
      <c r="BK605" s="196">
        <f>ROUND(I605*H605,2)</f>
        <v>0</v>
      </c>
      <c r="BL605" s="19" t="s">
        <v>227</v>
      </c>
      <c r="BM605" s="195" t="s">
        <v>1437</v>
      </c>
    </row>
    <row r="606" spans="1:65" s="13" customFormat="1">
      <c r="B606" s="197"/>
      <c r="C606" s="198"/>
      <c r="D606" s="199" t="s">
        <v>229</v>
      </c>
      <c r="E606" s="200" t="s">
        <v>44</v>
      </c>
      <c r="F606" s="201" t="s">
        <v>320</v>
      </c>
      <c r="G606" s="198"/>
      <c r="H606" s="200" t="s">
        <v>44</v>
      </c>
      <c r="I606" s="202"/>
      <c r="J606" s="198"/>
      <c r="K606" s="198"/>
      <c r="L606" s="203"/>
      <c r="M606" s="204"/>
      <c r="N606" s="205"/>
      <c r="O606" s="205"/>
      <c r="P606" s="205"/>
      <c r="Q606" s="205"/>
      <c r="R606" s="205"/>
      <c r="S606" s="205"/>
      <c r="T606" s="206"/>
      <c r="AT606" s="207" t="s">
        <v>229</v>
      </c>
      <c r="AU606" s="207" t="s">
        <v>21</v>
      </c>
      <c r="AV606" s="13" t="s">
        <v>89</v>
      </c>
      <c r="AW606" s="13" t="s">
        <v>42</v>
      </c>
      <c r="AX606" s="13" t="s">
        <v>82</v>
      </c>
      <c r="AY606" s="207" t="s">
        <v>221</v>
      </c>
    </row>
    <row r="607" spans="1:65" s="13" customFormat="1">
      <c r="B607" s="197"/>
      <c r="C607" s="198"/>
      <c r="D607" s="199" t="s">
        <v>229</v>
      </c>
      <c r="E607" s="200" t="s">
        <v>44</v>
      </c>
      <c r="F607" s="201" t="s">
        <v>1283</v>
      </c>
      <c r="G607" s="198"/>
      <c r="H607" s="200" t="s">
        <v>44</v>
      </c>
      <c r="I607" s="202"/>
      <c r="J607" s="198"/>
      <c r="K607" s="198"/>
      <c r="L607" s="203"/>
      <c r="M607" s="204"/>
      <c r="N607" s="205"/>
      <c r="O607" s="205"/>
      <c r="P607" s="205"/>
      <c r="Q607" s="205"/>
      <c r="R607" s="205"/>
      <c r="S607" s="205"/>
      <c r="T607" s="206"/>
      <c r="AT607" s="207" t="s">
        <v>229</v>
      </c>
      <c r="AU607" s="207" t="s">
        <v>21</v>
      </c>
      <c r="AV607" s="13" t="s">
        <v>89</v>
      </c>
      <c r="AW607" s="13" t="s">
        <v>42</v>
      </c>
      <c r="AX607" s="13" t="s">
        <v>82</v>
      </c>
      <c r="AY607" s="207" t="s">
        <v>221</v>
      </c>
    </row>
    <row r="608" spans="1:65" s="14" customFormat="1">
      <c r="B608" s="208"/>
      <c r="C608" s="209"/>
      <c r="D608" s="199" t="s">
        <v>229</v>
      </c>
      <c r="E608" s="210" t="s">
        <v>44</v>
      </c>
      <c r="F608" s="211" t="s">
        <v>1438</v>
      </c>
      <c r="G608" s="209"/>
      <c r="H608" s="212">
        <v>1</v>
      </c>
      <c r="I608" s="213"/>
      <c r="J608" s="209"/>
      <c r="K608" s="209"/>
      <c r="L608" s="214"/>
      <c r="M608" s="215"/>
      <c r="N608" s="216"/>
      <c r="O608" s="216"/>
      <c r="P608" s="216"/>
      <c r="Q608" s="216"/>
      <c r="R608" s="216"/>
      <c r="S608" s="216"/>
      <c r="T608" s="217"/>
      <c r="AT608" s="218" t="s">
        <v>229</v>
      </c>
      <c r="AU608" s="218" t="s">
        <v>21</v>
      </c>
      <c r="AV608" s="14" t="s">
        <v>21</v>
      </c>
      <c r="AW608" s="14" t="s">
        <v>42</v>
      </c>
      <c r="AX608" s="14" t="s">
        <v>82</v>
      </c>
      <c r="AY608" s="218" t="s">
        <v>221</v>
      </c>
    </row>
    <row r="609" spans="1:65" s="14" customFormat="1">
      <c r="B609" s="208"/>
      <c r="C609" s="209"/>
      <c r="D609" s="199" t="s">
        <v>229</v>
      </c>
      <c r="E609" s="210" t="s">
        <v>44</v>
      </c>
      <c r="F609" s="211" t="s">
        <v>1439</v>
      </c>
      <c r="G609" s="209"/>
      <c r="H609" s="212">
        <v>1</v>
      </c>
      <c r="I609" s="213"/>
      <c r="J609" s="209"/>
      <c r="K609" s="209"/>
      <c r="L609" s="214"/>
      <c r="M609" s="215"/>
      <c r="N609" s="216"/>
      <c r="O609" s="216"/>
      <c r="P609" s="216"/>
      <c r="Q609" s="216"/>
      <c r="R609" s="216"/>
      <c r="S609" s="216"/>
      <c r="T609" s="217"/>
      <c r="AT609" s="218" t="s">
        <v>229</v>
      </c>
      <c r="AU609" s="218" t="s">
        <v>21</v>
      </c>
      <c r="AV609" s="14" t="s">
        <v>21</v>
      </c>
      <c r="AW609" s="14" t="s">
        <v>42</v>
      </c>
      <c r="AX609" s="14" t="s">
        <v>82</v>
      </c>
      <c r="AY609" s="218" t="s">
        <v>221</v>
      </c>
    </row>
    <row r="610" spans="1:65" s="14" customFormat="1">
      <c r="B610" s="208"/>
      <c r="C610" s="209"/>
      <c r="D610" s="199" t="s">
        <v>229</v>
      </c>
      <c r="E610" s="210" t="s">
        <v>44</v>
      </c>
      <c r="F610" s="211" t="s">
        <v>1440</v>
      </c>
      <c r="G610" s="209"/>
      <c r="H610" s="212">
        <v>1</v>
      </c>
      <c r="I610" s="213"/>
      <c r="J610" s="209"/>
      <c r="K610" s="209"/>
      <c r="L610" s="214"/>
      <c r="M610" s="215"/>
      <c r="N610" s="216"/>
      <c r="O610" s="216"/>
      <c r="P610" s="216"/>
      <c r="Q610" s="216"/>
      <c r="R610" s="216"/>
      <c r="S610" s="216"/>
      <c r="T610" s="217"/>
      <c r="AT610" s="218" t="s">
        <v>229</v>
      </c>
      <c r="AU610" s="218" t="s">
        <v>21</v>
      </c>
      <c r="AV610" s="14" t="s">
        <v>21</v>
      </c>
      <c r="AW610" s="14" t="s">
        <v>42</v>
      </c>
      <c r="AX610" s="14" t="s">
        <v>82</v>
      </c>
      <c r="AY610" s="218" t="s">
        <v>221</v>
      </c>
    </row>
    <row r="611" spans="1:65" s="14" customFormat="1">
      <c r="B611" s="208"/>
      <c r="C611" s="209"/>
      <c r="D611" s="199" t="s">
        <v>229</v>
      </c>
      <c r="E611" s="210" t="s">
        <v>44</v>
      </c>
      <c r="F611" s="211" t="s">
        <v>1441</v>
      </c>
      <c r="G611" s="209"/>
      <c r="H611" s="212">
        <v>1</v>
      </c>
      <c r="I611" s="213"/>
      <c r="J611" s="209"/>
      <c r="K611" s="209"/>
      <c r="L611" s="214"/>
      <c r="M611" s="215"/>
      <c r="N611" s="216"/>
      <c r="O611" s="216"/>
      <c r="P611" s="216"/>
      <c r="Q611" s="216"/>
      <c r="R611" s="216"/>
      <c r="S611" s="216"/>
      <c r="T611" s="217"/>
      <c r="AT611" s="218" t="s">
        <v>229</v>
      </c>
      <c r="AU611" s="218" t="s">
        <v>21</v>
      </c>
      <c r="AV611" s="14" t="s">
        <v>21</v>
      </c>
      <c r="AW611" s="14" t="s">
        <v>42</v>
      </c>
      <c r="AX611" s="14" t="s">
        <v>82</v>
      </c>
      <c r="AY611" s="218" t="s">
        <v>221</v>
      </c>
    </row>
    <row r="612" spans="1:65" s="14" customFormat="1">
      <c r="B612" s="208"/>
      <c r="C612" s="209"/>
      <c r="D612" s="199" t="s">
        <v>229</v>
      </c>
      <c r="E612" s="210" t="s">
        <v>44</v>
      </c>
      <c r="F612" s="211" t="s">
        <v>1442</v>
      </c>
      <c r="G612" s="209"/>
      <c r="H612" s="212">
        <v>1</v>
      </c>
      <c r="I612" s="213"/>
      <c r="J612" s="209"/>
      <c r="K612" s="209"/>
      <c r="L612" s="214"/>
      <c r="M612" s="215"/>
      <c r="N612" s="216"/>
      <c r="O612" s="216"/>
      <c r="P612" s="216"/>
      <c r="Q612" s="216"/>
      <c r="R612" s="216"/>
      <c r="S612" s="216"/>
      <c r="T612" s="217"/>
      <c r="AT612" s="218" t="s">
        <v>229</v>
      </c>
      <c r="AU612" s="218" t="s">
        <v>21</v>
      </c>
      <c r="AV612" s="14" t="s">
        <v>21</v>
      </c>
      <c r="AW612" s="14" t="s">
        <v>42</v>
      </c>
      <c r="AX612" s="14" t="s">
        <v>82</v>
      </c>
      <c r="AY612" s="218" t="s">
        <v>221</v>
      </c>
    </row>
    <row r="613" spans="1:65" s="14" customFormat="1">
      <c r="B613" s="208"/>
      <c r="C613" s="209"/>
      <c r="D613" s="199" t="s">
        <v>229</v>
      </c>
      <c r="E613" s="210" t="s">
        <v>44</v>
      </c>
      <c r="F613" s="211" t="s">
        <v>1443</v>
      </c>
      <c r="G613" s="209"/>
      <c r="H613" s="212">
        <v>1</v>
      </c>
      <c r="I613" s="213"/>
      <c r="J613" s="209"/>
      <c r="K613" s="209"/>
      <c r="L613" s="214"/>
      <c r="M613" s="215"/>
      <c r="N613" s="216"/>
      <c r="O613" s="216"/>
      <c r="P613" s="216"/>
      <c r="Q613" s="216"/>
      <c r="R613" s="216"/>
      <c r="S613" s="216"/>
      <c r="T613" s="217"/>
      <c r="AT613" s="218" t="s">
        <v>229</v>
      </c>
      <c r="AU613" s="218" t="s">
        <v>21</v>
      </c>
      <c r="AV613" s="14" t="s">
        <v>21</v>
      </c>
      <c r="AW613" s="14" t="s">
        <v>42</v>
      </c>
      <c r="AX613" s="14" t="s">
        <v>82</v>
      </c>
      <c r="AY613" s="218" t="s">
        <v>221</v>
      </c>
    </row>
    <row r="614" spans="1:65" s="14" customFormat="1">
      <c r="B614" s="208"/>
      <c r="C614" s="209"/>
      <c r="D614" s="199" t="s">
        <v>229</v>
      </c>
      <c r="E614" s="210" t="s">
        <v>44</v>
      </c>
      <c r="F614" s="211" t="s">
        <v>1444</v>
      </c>
      <c r="G614" s="209"/>
      <c r="H614" s="212">
        <v>1</v>
      </c>
      <c r="I614" s="213"/>
      <c r="J614" s="209"/>
      <c r="K614" s="209"/>
      <c r="L614" s="214"/>
      <c r="M614" s="215"/>
      <c r="N614" s="216"/>
      <c r="O614" s="216"/>
      <c r="P614" s="216"/>
      <c r="Q614" s="216"/>
      <c r="R614" s="216"/>
      <c r="S614" s="216"/>
      <c r="T614" s="217"/>
      <c r="AT614" s="218" t="s">
        <v>229</v>
      </c>
      <c r="AU614" s="218" t="s">
        <v>21</v>
      </c>
      <c r="AV614" s="14" t="s">
        <v>21</v>
      </c>
      <c r="AW614" s="14" t="s">
        <v>42</v>
      </c>
      <c r="AX614" s="14" t="s">
        <v>82</v>
      </c>
      <c r="AY614" s="218" t="s">
        <v>221</v>
      </c>
    </row>
    <row r="615" spans="1:65" s="14" customFormat="1">
      <c r="B615" s="208"/>
      <c r="C615" s="209"/>
      <c r="D615" s="199" t="s">
        <v>229</v>
      </c>
      <c r="E615" s="210" t="s">
        <v>44</v>
      </c>
      <c r="F615" s="211" t="s">
        <v>1445</v>
      </c>
      <c r="G615" s="209"/>
      <c r="H615" s="212">
        <v>1</v>
      </c>
      <c r="I615" s="213"/>
      <c r="J615" s="209"/>
      <c r="K615" s="209"/>
      <c r="L615" s="214"/>
      <c r="M615" s="215"/>
      <c r="N615" s="216"/>
      <c r="O615" s="216"/>
      <c r="P615" s="216"/>
      <c r="Q615" s="216"/>
      <c r="R615" s="216"/>
      <c r="S615" s="216"/>
      <c r="T615" s="217"/>
      <c r="AT615" s="218" t="s">
        <v>229</v>
      </c>
      <c r="AU615" s="218" t="s">
        <v>21</v>
      </c>
      <c r="AV615" s="14" t="s">
        <v>21</v>
      </c>
      <c r="AW615" s="14" t="s">
        <v>42</v>
      </c>
      <c r="AX615" s="14" t="s">
        <v>82</v>
      </c>
      <c r="AY615" s="218" t="s">
        <v>221</v>
      </c>
    </row>
    <row r="616" spans="1:65" s="15" customFormat="1">
      <c r="B616" s="219"/>
      <c r="C616" s="220"/>
      <c r="D616" s="199" t="s">
        <v>229</v>
      </c>
      <c r="E616" s="221" t="s">
        <v>44</v>
      </c>
      <c r="F616" s="222" t="s">
        <v>232</v>
      </c>
      <c r="G616" s="220"/>
      <c r="H616" s="223">
        <v>8</v>
      </c>
      <c r="I616" s="224"/>
      <c r="J616" s="220"/>
      <c r="K616" s="220"/>
      <c r="L616" s="225"/>
      <c r="M616" s="226"/>
      <c r="N616" s="227"/>
      <c r="O616" s="227"/>
      <c r="P616" s="227"/>
      <c r="Q616" s="227"/>
      <c r="R616" s="227"/>
      <c r="S616" s="227"/>
      <c r="T616" s="228"/>
      <c r="AT616" s="229" t="s">
        <v>229</v>
      </c>
      <c r="AU616" s="229" t="s">
        <v>21</v>
      </c>
      <c r="AV616" s="15" t="s">
        <v>227</v>
      </c>
      <c r="AW616" s="15" t="s">
        <v>42</v>
      </c>
      <c r="AX616" s="15" t="s">
        <v>89</v>
      </c>
      <c r="AY616" s="229" t="s">
        <v>221</v>
      </c>
    </row>
    <row r="617" spans="1:65" s="2" customFormat="1" ht="14.45" customHeight="1">
      <c r="A617" s="37"/>
      <c r="B617" s="38"/>
      <c r="C617" s="184" t="s">
        <v>691</v>
      </c>
      <c r="D617" s="184" t="s">
        <v>223</v>
      </c>
      <c r="E617" s="185" t="s">
        <v>1446</v>
      </c>
      <c r="F617" s="186" t="s">
        <v>1447</v>
      </c>
      <c r="G617" s="187" t="s">
        <v>121</v>
      </c>
      <c r="H617" s="188">
        <v>265.89999999999998</v>
      </c>
      <c r="I617" s="189"/>
      <c r="J617" s="190">
        <f>ROUND(I617*H617,2)</f>
        <v>0</v>
      </c>
      <c r="K617" s="186" t="s">
        <v>226</v>
      </c>
      <c r="L617" s="42"/>
      <c r="M617" s="191" t="s">
        <v>44</v>
      </c>
      <c r="N617" s="192" t="s">
        <v>53</v>
      </c>
      <c r="O617" s="67"/>
      <c r="P617" s="193">
        <f>O617*H617</f>
        <v>0</v>
      </c>
      <c r="Q617" s="193">
        <v>0</v>
      </c>
      <c r="R617" s="193">
        <f>Q617*H617</f>
        <v>0</v>
      </c>
      <c r="S617" s="193">
        <v>0</v>
      </c>
      <c r="T617" s="194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195" t="s">
        <v>227</v>
      </c>
      <c r="AT617" s="195" t="s">
        <v>223</v>
      </c>
      <c r="AU617" s="195" t="s">
        <v>21</v>
      </c>
      <c r="AY617" s="19" t="s">
        <v>221</v>
      </c>
      <c r="BE617" s="196">
        <f>IF(N617="základní",J617,0)</f>
        <v>0</v>
      </c>
      <c r="BF617" s="196">
        <f>IF(N617="snížená",J617,0)</f>
        <v>0</v>
      </c>
      <c r="BG617" s="196">
        <f>IF(N617="zákl. přenesená",J617,0)</f>
        <v>0</v>
      </c>
      <c r="BH617" s="196">
        <f>IF(N617="sníž. přenesená",J617,0)</f>
        <v>0</v>
      </c>
      <c r="BI617" s="196">
        <f>IF(N617="nulová",J617,0)</f>
        <v>0</v>
      </c>
      <c r="BJ617" s="19" t="s">
        <v>89</v>
      </c>
      <c r="BK617" s="196">
        <f>ROUND(I617*H617,2)</f>
        <v>0</v>
      </c>
      <c r="BL617" s="19" t="s">
        <v>227</v>
      </c>
      <c r="BM617" s="195" t="s">
        <v>1448</v>
      </c>
    </row>
    <row r="618" spans="1:65" s="13" customFormat="1">
      <c r="B618" s="197"/>
      <c r="C618" s="198"/>
      <c r="D618" s="199" t="s">
        <v>229</v>
      </c>
      <c r="E618" s="200" t="s">
        <v>44</v>
      </c>
      <c r="F618" s="201" t="s">
        <v>320</v>
      </c>
      <c r="G618" s="198"/>
      <c r="H618" s="200" t="s">
        <v>44</v>
      </c>
      <c r="I618" s="202"/>
      <c r="J618" s="198"/>
      <c r="K618" s="198"/>
      <c r="L618" s="203"/>
      <c r="M618" s="204"/>
      <c r="N618" s="205"/>
      <c r="O618" s="205"/>
      <c r="P618" s="205"/>
      <c r="Q618" s="205"/>
      <c r="R618" s="205"/>
      <c r="S618" s="205"/>
      <c r="T618" s="206"/>
      <c r="AT618" s="207" t="s">
        <v>229</v>
      </c>
      <c r="AU618" s="207" t="s">
        <v>21</v>
      </c>
      <c r="AV618" s="13" t="s">
        <v>89</v>
      </c>
      <c r="AW618" s="13" t="s">
        <v>42</v>
      </c>
      <c r="AX618" s="13" t="s">
        <v>82</v>
      </c>
      <c r="AY618" s="207" t="s">
        <v>221</v>
      </c>
    </row>
    <row r="619" spans="1:65" s="13" customFormat="1">
      <c r="B619" s="197"/>
      <c r="C619" s="198"/>
      <c r="D619" s="199" t="s">
        <v>229</v>
      </c>
      <c r="E619" s="200" t="s">
        <v>44</v>
      </c>
      <c r="F619" s="201" t="s">
        <v>1283</v>
      </c>
      <c r="G619" s="198"/>
      <c r="H619" s="200" t="s">
        <v>44</v>
      </c>
      <c r="I619" s="202"/>
      <c r="J619" s="198"/>
      <c r="K619" s="198"/>
      <c r="L619" s="203"/>
      <c r="M619" s="204"/>
      <c r="N619" s="205"/>
      <c r="O619" s="205"/>
      <c r="P619" s="205"/>
      <c r="Q619" s="205"/>
      <c r="R619" s="205"/>
      <c r="S619" s="205"/>
      <c r="T619" s="206"/>
      <c r="AT619" s="207" t="s">
        <v>229</v>
      </c>
      <c r="AU619" s="207" t="s">
        <v>21</v>
      </c>
      <c r="AV619" s="13" t="s">
        <v>89</v>
      </c>
      <c r="AW619" s="13" t="s">
        <v>42</v>
      </c>
      <c r="AX619" s="13" t="s">
        <v>82</v>
      </c>
      <c r="AY619" s="207" t="s">
        <v>221</v>
      </c>
    </row>
    <row r="620" spans="1:65" s="14" customFormat="1">
      <c r="B620" s="208"/>
      <c r="C620" s="209"/>
      <c r="D620" s="199" t="s">
        <v>229</v>
      </c>
      <c r="E620" s="210" t="s">
        <v>44</v>
      </c>
      <c r="F620" s="211" t="s">
        <v>1364</v>
      </c>
      <c r="G620" s="209"/>
      <c r="H620" s="212">
        <v>33.5</v>
      </c>
      <c r="I620" s="213"/>
      <c r="J620" s="209"/>
      <c r="K620" s="209"/>
      <c r="L620" s="214"/>
      <c r="M620" s="215"/>
      <c r="N620" s="216"/>
      <c r="O620" s="216"/>
      <c r="P620" s="216"/>
      <c r="Q620" s="216"/>
      <c r="R620" s="216"/>
      <c r="S620" s="216"/>
      <c r="T620" s="217"/>
      <c r="AT620" s="218" t="s">
        <v>229</v>
      </c>
      <c r="AU620" s="218" t="s">
        <v>21</v>
      </c>
      <c r="AV620" s="14" t="s">
        <v>21</v>
      </c>
      <c r="AW620" s="14" t="s">
        <v>42</v>
      </c>
      <c r="AX620" s="14" t="s">
        <v>82</v>
      </c>
      <c r="AY620" s="218" t="s">
        <v>221</v>
      </c>
    </row>
    <row r="621" spans="1:65" s="14" customFormat="1">
      <c r="B621" s="208"/>
      <c r="C621" s="209"/>
      <c r="D621" s="199" t="s">
        <v>229</v>
      </c>
      <c r="E621" s="210" t="s">
        <v>44</v>
      </c>
      <c r="F621" s="211" t="s">
        <v>1365</v>
      </c>
      <c r="G621" s="209"/>
      <c r="H621" s="212">
        <v>2.5</v>
      </c>
      <c r="I621" s="213"/>
      <c r="J621" s="209"/>
      <c r="K621" s="209"/>
      <c r="L621" s="214"/>
      <c r="M621" s="215"/>
      <c r="N621" s="216"/>
      <c r="O621" s="216"/>
      <c r="P621" s="216"/>
      <c r="Q621" s="216"/>
      <c r="R621" s="216"/>
      <c r="S621" s="216"/>
      <c r="T621" s="217"/>
      <c r="AT621" s="218" t="s">
        <v>229</v>
      </c>
      <c r="AU621" s="218" t="s">
        <v>21</v>
      </c>
      <c r="AV621" s="14" t="s">
        <v>21</v>
      </c>
      <c r="AW621" s="14" t="s">
        <v>42</v>
      </c>
      <c r="AX621" s="14" t="s">
        <v>82</v>
      </c>
      <c r="AY621" s="218" t="s">
        <v>221</v>
      </c>
    </row>
    <row r="622" spans="1:65" s="14" customFormat="1">
      <c r="B622" s="208"/>
      <c r="C622" s="209"/>
      <c r="D622" s="199" t="s">
        <v>229</v>
      </c>
      <c r="E622" s="210" t="s">
        <v>44</v>
      </c>
      <c r="F622" s="211" t="s">
        <v>1366</v>
      </c>
      <c r="G622" s="209"/>
      <c r="H622" s="212">
        <v>3.9</v>
      </c>
      <c r="I622" s="213"/>
      <c r="J622" s="209"/>
      <c r="K622" s="209"/>
      <c r="L622" s="214"/>
      <c r="M622" s="215"/>
      <c r="N622" s="216"/>
      <c r="O622" s="216"/>
      <c r="P622" s="216"/>
      <c r="Q622" s="216"/>
      <c r="R622" s="216"/>
      <c r="S622" s="216"/>
      <c r="T622" s="217"/>
      <c r="AT622" s="218" t="s">
        <v>229</v>
      </c>
      <c r="AU622" s="218" t="s">
        <v>21</v>
      </c>
      <c r="AV622" s="14" t="s">
        <v>21</v>
      </c>
      <c r="AW622" s="14" t="s">
        <v>42</v>
      </c>
      <c r="AX622" s="14" t="s">
        <v>82</v>
      </c>
      <c r="AY622" s="218" t="s">
        <v>221</v>
      </c>
    </row>
    <row r="623" spans="1:65" s="14" customFormat="1">
      <c r="B623" s="208"/>
      <c r="C623" s="209"/>
      <c r="D623" s="199" t="s">
        <v>229</v>
      </c>
      <c r="E623" s="210" t="s">
        <v>44</v>
      </c>
      <c r="F623" s="211" t="s">
        <v>1367</v>
      </c>
      <c r="G623" s="209"/>
      <c r="H623" s="212">
        <v>40</v>
      </c>
      <c r="I623" s="213"/>
      <c r="J623" s="209"/>
      <c r="K623" s="209"/>
      <c r="L623" s="214"/>
      <c r="M623" s="215"/>
      <c r="N623" s="216"/>
      <c r="O623" s="216"/>
      <c r="P623" s="216"/>
      <c r="Q623" s="216"/>
      <c r="R623" s="216"/>
      <c r="S623" s="216"/>
      <c r="T623" s="217"/>
      <c r="AT623" s="218" t="s">
        <v>229</v>
      </c>
      <c r="AU623" s="218" t="s">
        <v>21</v>
      </c>
      <c r="AV623" s="14" t="s">
        <v>21</v>
      </c>
      <c r="AW623" s="14" t="s">
        <v>42</v>
      </c>
      <c r="AX623" s="14" t="s">
        <v>82</v>
      </c>
      <c r="AY623" s="218" t="s">
        <v>221</v>
      </c>
    </row>
    <row r="624" spans="1:65" s="14" customFormat="1">
      <c r="B624" s="208"/>
      <c r="C624" s="209"/>
      <c r="D624" s="199" t="s">
        <v>229</v>
      </c>
      <c r="E624" s="210" t="s">
        <v>44</v>
      </c>
      <c r="F624" s="211" t="s">
        <v>1368</v>
      </c>
      <c r="G624" s="209"/>
      <c r="H624" s="212">
        <v>46</v>
      </c>
      <c r="I624" s="213"/>
      <c r="J624" s="209"/>
      <c r="K624" s="209"/>
      <c r="L624" s="214"/>
      <c r="M624" s="215"/>
      <c r="N624" s="216"/>
      <c r="O624" s="216"/>
      <c r="P624" s="216"/>
      <c r="Q624" s="216"/>
      <c r="R624" s="216"/>
      <c r="S624" s="216"/>
      <c r="T624" s="217"/>
      <c r="AT624" s="218" t="s">
        <v>229</v>
      </c>
      <c r="AU624" s="218" t="s">
        <v>21</v>
      </c>
      <c r="AV624" s="14" t="s">
        <v>21</v>
      </c>
      <c r="AW624" s="14" t="s">
        <v>42</v>
      </c>
      <c r="AX624" s="14" t="s">
        <v>82</v>
      </c>
      <c r="AY624" s="218" t="s">
        <v>221</v>
      </c>
    </row>
    <row r="625" spans="1:65" s="14" customFormat="1">
      <c r="B625" s="208"/>
      <c r="C625" s="209"/>
      <c r="D625" s="199" t="s">
        <v>229</v>
      </c>
      <c r="E625" s="210" t="s">
        <v>44</v>
      </c>
      <c r="F625" s="211" t="s">
        <v>1369</v>
      </c>
      <c r="G625" s="209"/>
      <c r="H625" s="212">
        <v>50</v>
      </c>
      <c r="I625" s="213"/>
      <c r="J625" s="209"/>
      <c r="K625" s="209"/>
      <c r="L625" s="214"/>
      <c r="M625" s="215"/>
      <c r="N625" s="216"/>
      <c r="O625" s="216"/>
      <c r="P625" s="216"/>
      <c r="Q625" s="216"/>
      <c r="R625" s="216"/>
      <c r="S625" s="216"/>
      <c r="T625" s="217"/>
      <c r="AT625" s="218" t="s">
        <v>229</v>
      </c>
      <c r="AU625" s="218" t="s">
        <v>21</v>
      </c>
      <c r="AV625" s="14" t="s">
        <v>21</v>
      </c>
      <c r="AW625" s="14" t="s">
        <v>42</v>
      </c>
      <c r="AX625" s="14" t="s">
        <v>82</v>
      </c>
      <c r="AY625" s="218" t="s">
        <v>221</v>
      </c>
    </row>
    <row r="626" spans="1:65" s="14" customFormat="1">
      <c r="B626" s="208"/>
      <c r="C626" s="209"/>
      <c r="D626" s="199" t="s">
        <v>229</v>
      </c>
      <c r="E626" s="210" t="s">
        <v>44</v>
      </c>
      <c r="F626" s="211" t="s">
        <v>1370</v>
      </c>
      <c r="G626" s="209"/>
      <c r="H626" s="212">
        <v>48</v>
      </c>
      <c r="I626" s="213"/>
      <c r="J626" s="209"/>
      <c r="K626" s="209"/>
      <c r="L626" s="214"/>
      <c r="M626" s="215"/>
      <c r="N626" s="216"/>
      <c r="O626" s="216"/>
      <c r="P626" s="216"/>
      <c r="Q626" s="216"/>
      <c r="R626" s="216"/>
      <c r="S626" s="216"/>
      <c r="T626" s="217"/>
      <c r="AT626" s="218" t="s">
        <v>229</v>
      </c>
      <c r="AU626" s="218" t="s">
        <v>21</v>
      </c>
      <c r="AV626" s="14" t="s">
        <v>21</v>
      </c>
      <c r="AW626" s="14" t="s">
        <v>42</v>
      </c>
      <c r="AX626" s="14" t="s">
        <v>82</v>
      </c>
      <c r="AY626" s="218" t="s">
        <v>221</v>
      </c>
    </row>
    <row r="627" spans="1:65" s="14" customFormat="1">
      <c r="B627" s="208"/>
      <c r="C627" s="209"/>
      <c r="D627" s="199" t="s">
        <v>229</v>
      </c>
      <c r="E627" s="210" t="s">
        <v>44</v>
      </c>
      <c r="F627" s="211" t="s">
        <v>1371</v>
      </c>
      <c r="G627" s="209"/>
      <c r="H627" s="212">
        <v>42</v>
      </c>
      <c r="I627" s="213"/>
      <c r="J627" s="209"/>
      <c r="K627" s="209"/>
      <c r="L627" s="214"/>
      <c r="M627" s="215"/>
      <c r="N627" s="216"/>
      <c r="O627" s="216"/>
      <c r="P627" s="216"/>
      <c r="Q627" s="216"/>
      <c r="R627" s="216"/>
      <c r="S627" s="216"/>
      <c r="T627" s="217"/>
      <c r="AT627" s="218" t="s">
        <v>229</v>
      </c>
      <c r="AU627" s="218" t="s">
        <v>21</v>
      </c>
      <c r="AV627" s="14" t="s">
        <v>21</v>
      </c>
      <c r="AW627" s="14" t="s">
        <v>42</v>
      </c>
      <c r="AX627" s="14" t="s">
        <v>82</v>
      </c>
      <c r="AY627" s="218" t="s">
        <v>221</v>
      </c>
    </row>
    <row r="628" spans="1:65" s="15" customFormat="1">
      <c r="B628" s="219"/>
      <c r="C628" s="220"/>
      <c r="D628" s="199" t="s">
        <v>229</v>
      </c>
      <c r="E628" s="221" t="s">
        <v>44</v>
      </c>
      <c r="F628" s="222" t="s">
        <v>232</v>
      </c>
      <c r="G628" s="220"/>
      <c r="H628" s="223">
        <v>265.89999999999998</v>
      </c>
      <c r="I628" s="224"/>
      <c r="J628" s="220"/>
      <c r="K628" s="220"/>
      <c r="L628" s="225"/>
      <c r="M628" s="226"/>
      <c r="N628" s="227"/>
      <c r="O628" s="227"/>
      <c r="P628" s="227"/>
      <c r="Q628" s="227"/>
      <c r="R628" s="227"/>
      <c r="S628" s="227"/>
      <c r="T628" s="228"/>
      <c r="AT628" s="229" t="s">
        <v>229</v>
      </c>
      <c r="AU628" s="229" t="s">
        <v>21</v>
      </c>
      <c r="AV628" s="15" t="s">
        <v>227</v>
      </c>
      <c r="AW628" s="15" t="s">
        <v>42</v>
      </c>
      <c r="AX628" s="15" t="s">
        <v>89</v>
      </c>
      <c r="AY628" s="229" t="s">
        <v>221</v>
      </c>
    </row>
    <row r="629" spans="1:65" s="2" customFormat="1" ht="14.45" customHeight="1">
      <c r="A629" s="37"/>
      <c r="B629" s="38"/>
      <c r="C629" s="184" t="s">
        <v>696</v>
      </c>
      <c r="D629" s="184" t="s">
        <v>223</v>
      </c>
      <c r="E629" s="185" t="s">
        <v>1449</v>
      </c>
      <c r="F629" s="186" t="s">
        <v>1450</v>
      </c>
      <c r="G629" s="187" t="s">
        <v>501</v>
      </c>
      <c r="H629" s="188">
        <v>7</v>
      </c>
      <c r="I629" s="189"/>
      <c r="J629" s="190">
        <f>ROUND(I629*H629,2)</f>
        <v>0</v>
      </c>
      <c r="K629" s="186" t="s">
        <v>226</v>
      </c>
      <c r="L629" s="42"/>
      <c r="M629" s="191" t="s">
        <v>44</v>
      </c>
      <c r="N629" s="192" t="s">
        <v>53</v>
      </c>
      <c r="O629" s="67"/>
      <c r="P629" s="193">
        <f>O629*H629</f>
        <v>0</v>
      </c>
      <c r="Q629" s="193">
        <v>1.0189999999999999E-2</v>
      </c>
      <c r="R629" s="193">
        <f>Q629*H629</f>
        <v>7.1329999999999991E-2</v>
      </c>
      <c r="S629" s="193">
        <v>0</v>
      </c>
      <c r="T629" s="194">
        <f>S629*H629</f>
        <v>0</v>
      </c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R629" s="195" t="s">
        <v>227</v>
      </c>
      <c r="AT629" s="195" t="s">
        <v>223</v>
      </c>
      <c r="AU629" s="195" t="s">
        <v>21</v>
      </c>
      <c r="AY629" s="19" t="s">
        <v>221</v>
      </c>
      <c r="BE629" s="196">
        <f>IF(N629="základní",J629,0)</f>
        <v>0</v>
      </c>
      <c r="BF629" s="196">
        <f>IF(N629="snížená",J629,0)</f>
        <v>0</v>
      </c>
      <c r="BG629" s="196">
        <f>IF(N629="zákl. přenesená",J629,0)</f>
        <v>0</v>
      </c>
      <c r="BH629" s="196">
        <f>IF(N629="sníž. přenesená",J629,0)</f>
        <v>0</v>
      </c>
      <c r="BI629" s="196">
        <f>IF(N629="nulová",J629,0)</f>
        <v>0</v>
      </c>
      <c r="BJ629" s="19" t="s">
        <v>89</v>
      </c>
      <c r="BK629" s="196">
        <f>ROUND(I629*H629,2)</f>
        <v>0</v>
      </c>
      <c r="BL629" s="19" t="s">
        <v>227</v>
      </c>
      <c r="BM629" s="195" t="s">
        <v>1451</v>
      </c>
    </row>
    <row r="630" spans="1:65" s="13" customFormat="1">
      <c r="B630" s="197"/>
      <c r="C630" s="198"/>
      <c r="D630" s="199" t="s">
        <v>229</v>
      </c>
      <c r="E630" s="200" t="s">
        <v>44</v>
      </c>
      <c r="F630" s="201" t="s">
        <v>1321</v>
      </c>
      <c r="G630" s="198"/>
      <c r="H630" s="200" t="s">
        <v>44</v>
      </c>
      <c r="I630" s="202"/>
      <c r="J630" s="198"/>
      <c r="K630" s="198"/>
      <c r="L630" s="203"/>
      <c r="M630" s="204"/>
      <c r="N630" s="205"/>
      <c r="O630" s="205"/>
      <c r="P630" s="205"/>
      <c r="Q630" s="205"/>
      <c r="R630" s="205"/>
      <c r="S630" s="205"/>
      <c r="T630" s="206"/>
      <c r="AT630" s="207" t="s">
        <v>229</v>
      </c>
      <c r="AU630" s="207" t="s">
        <v>21</v>
      </c>
      <c r="AV630" s="13" t="s">
        <v>89</v>
      </c>
      <c r="AW630" s="13" t="s">
        <v>42</v>
      </c>
      <c r="AX630" s="13" t="s">
        <v>82</v>
      </c>
      <c r="AY630" s="207" t="s">
        <v>221</v>
      </c>
    </row>
    <row r="631" spans="1:65" s="14" customFormat="1">
      <c r="B631" s="208"/>
      <c r="C631" s="209"/>
      <c r="D631" s="199" t="s">
        <v>229</v>
      </c>
      <c r="E631" s="210" t="s">
        <v>44</v>
      </c>
      <c r="F631" s="211" t="s">
        <v>1452</v>
      </c>
      <c r="G631" s="209"/>
      <c r="H631" s="212">
        <v>1</v>
      </c>
      <c r="I631" s="213"/>
      <c r="J631" s="209"/>
      <c r="K631" s="209"/>
      <c r="L631" s="214"/>
      <c r="M631" s="215"/>
      <c r="N631" s="216"/>
      <c r="O631" s="216"/>
      <c r="P631" s="216"/>
      <c r="Q631" s="216"/>
      <c r="R631" s="216"/>
      <c r="S631" s="216"/>
      <c r="T631" s="217"/>
      <c r="AT631" s="218" t="s">
        <v>229</v>
      </c>
      <c r="AU631" s="218" t="s">
        <v>21</v>
      </c>
      <c r="AV631" s="14" t="s">
        <v>21</v>
      </c>
      <c r="AW631" s="14" t="s">
        <v>42</v>
      </c>
      <c r="AX631" s="14" t="s">
        <v>82</v>
      </c>
      <c r="AY631" s="218" t="s">
        <v>221</v>
      </c>
    </row>
    <row r="632" spans="1:65" s="13" customFormat="1">
      <c r="B632" s="197"/>
      <c r="C632" s="198"/>
      <c r="D632" s="199" t="s">
        <v>229</v>
      </c>
      <c r="E632" s="200" t="s">
        <v>44</v>
      </c>
      <c r="F632" s="201" t="s">
        <v>1296</v>
      </c>
      <c r="G632" s="198"/>
      <c r="H632" s="200" t="s">
        <v>44</v>
      </c>
      <c r="I632" s="202"/>
      <c r="J632" s="198"/>
      <c r="K632" s="198"/>
      <c r="L632" s="203"/>
      <c r="M632" s="204"/>
      <c r="N632" s="205"/>
      <c r="O632" s="205"/>
      <c r="P632" s="205"/>
      <c r="Q632" s="205"/>
      <c r="R632" s="205"/>
      <c r="S632" s="205"/>
      <c r="T632" s="206"/>
      <c r="AT632" s="207" t="s">
        <v>229</v>
      </c>
      <c r="AU632" s="207" t="s">
        <v>21</v>
      </c>
      <c r="AV632" s="13" t="s">
        <v>89</v>
      </c>
      <c r="AW632" s="13" t="s">
        <v>42</v>
      </c>
      <c r="AX632" s="13" t="s">
        <v>82</v>
      </c>
      <c r="AY632" s="207" t="s">
        <v>221</v>
      </c>
    </row>
    <row r="633" spans="1:65" s="14" customFormat="1">
      <c r="B633" s="208"/>
      <c r="C633" s="209"/>
      <c r="D633" s="199" t="s">
        <v>229</v>
      </c>
      <c r="E633" s="210" t="s">
        <v>44</v>
      </c>
      <c r="F633" s="211" t="s">
        <v>1453</v>
      </c>
      <c r="G633" s="209"/>
      <c r="H633" s="212">
        <v>1</v>
      </c>
      <c r="I633" s="213"/>
      <c r="J633" s="209"/>
      <c r="K633" s="209"/>
      <c r="L633" s="214"/>
      <c r="M633" s="215"/>
      <c r="N633" s="216"/>
      <c r="O633" s="216"/>
      <c r="P633" s="216"/>
      <c r="Q633" s="216"/>
      <c r="R633" s="216"/>
      <c r="S633" s="216"/>
      <c r="T633" s="217"/>
      <c r="AT633" s="218" t="s">
        <v>229</v>
      </c>
      <c r="AU633" s="218" t="s">
        <v>21</v>
      </c>
      <c r="AV633" s="14" t="s">
        <v>21</v>
      </c>
      <c r="AW633" s="14" t="s">
        <v>42</v>
      </c>
      <c r="AX633" s="14" t="s">
        <v>82</v>
      </c>
      <c r="AY633" s="218" t="s">
        <v>221</v>
      </c>
    </row>
    <row r="634" spans="1:65" s="14" customFormat="1">
      <c r="B634" s="208"/>
      <c r="C634" s="209"/>
      <c r="D634" s="199" t="s">
        <v>229</v>
      </c>
      <c r="E634" s="210" t="s">
        <v>44</v>
      </c>
      <c r="F634" s="211" t="s">
        <v>1454</v>
      </c>
      <c r="G634" s="209"/>
      <c r="H634" s="212">
        <v>1</v>
      </c>
      <c r="I634" s="213"/>
      <c r="J634" s="209"/>
      <c r="K634" s="209"/>
      <c r="L634" s="214"/>
      <c r="M634" s="215"/>
      <c r="N634" s="216"/>
      <c r="O634" s="216"/>
      <c r="P634" s="216"/>
      <c r="Q634" s="216"/>
      <c r="R634" s="216"/>
      <c r="S634" s="216"/>
      <c r="T634" s="217"/>
      <c r="AT634" s="218" t="s">
        <v>229</v>
      </c>
      <c r="AU634" s="218" t="s">
        <v>21</v>
      </c>
      <c r="AV634" s="14" t="s">
        <v>21</v>
      </c>
      <c r="AW634" s="14" t="s">
        <v>42</v>
      </c>
      <c r="AX634" s="14" t="s">
        <v>82</v>
      </c>
      <c r="AY634" s="218" t="s">
        <v>221</v>
      </c>
    </row>
    <row r="635" spans="1:65" s="14" customFormat="1">
      <c r="B635" s="208"/>
      <c r="C635" s="209"/>
      <c r="D635" s="199" t="s">
        <v>229</v>
      </c>
      <c r="E635" s="210" t="s">
        <v>44</v>
      </c>
      <c r="F635" s="211" t="s">
        <v>1455</v>
      </c>
      <c r="G635" s="209"/>
      <c r="H635" s="212">
        <v>1</v>
      </c>
      <c r="I635" s="213"/>
      <c r="J635" s="209"/>
      <c r="K635" s="209"/>
      <c r="L635" s="214"/>
      <c r="M635" s="215"/>
      <c r="N635" s="216"/>
      <c r="O635" s="216"/>
      <c r="P635" s="216"/>
      <c r="Q635" s="216"/>
      <c r="R635" s="216"/>
      <c r="S635" s="216"/>
      <c r="T635" s="217"/>
      <c r="AT635" s="218" t="s">
        <v>229</v>
      </c>
      <c r="AU635" s="218" t="s">
        <v>21</v>
      </c>
      <c r="AV635" s="14" t="s">
        <v>21</v>
      </c>
      <c r="AW635" s="14" t="s">
        <v>42</v>
      </c>
      <c r="AX635" s="14" t="s">
        <v>82</v>
      </c>
      <c r="AY635" s="218" t="s">
        <v>221</v>
      </c>
    </row>
    <row r="636" spans="1:65" s="14" customFormat="1">
      <c r="B636" s="208"/>
      <c r="C636" s="209"/>
      <c r="D636" s="199" t="s">
        <v>229</v>
      </c>
      <c r="E636" s="210" t="s">
        <v>44</v>
      </c>
      <c r="F636" s="211" t="s">
        <v>1323</v>
      </c>
      <c r="G636" s="209"/>
      <c r="H636" s="212">
        <v>1</v>
      </c>
      <c r="I636" s="213"/>
      <c r="J636" s="209"/>
      <c r="K636" s="209"/>
      <c r="L636" s="214"/>
      <c r="M636" s="215"/>
      <c r="N636" s="216"/>
      <c r="O636" s="216"/>
      <c r="P636" s="216"/>
      <c r="Q636" s="216"/>
      <c r="R636" s="216"/>
      <c r="S636" s="216"/>
      <c r="T636" s="217"/>
      <c r="AT636" s="218" t="s">
        <v>229</v>
      </c>
      <c r="AU636" s="218" t="s">
        <v>21</v>
      </c>
      <c r="AV636" s="14" t="s">
        <v>21</v>
      </c>
      <c r="AW636" s="14" t="s">
        <v>42</v>
      </c>
      <c r="AX636" s="14" t="s">
        <v>82</v>
      </c>
      <c r="AY636" s="218" t="s">
        <v>221</v>
      </c>
    </row>
    <row r="637" spans="1:65" s="14" customFormat="1">
      <c r="B637" s="208"/>
      <c r="C637" s="209"/>
      <c r="D637" s="199" t="s">
        <v>229</v>
      </c>
      <c r="E637" s="210" t="s">
        <v>44</v>
      </c>
      <c r="F637" s="211" t="s">
        <v>1456</v>
      </c>
      <c r="G637" s="209"/>
      <c r="H637" s="212">
        <v>1</v>
      </c>
      <c r="I637" s="213"/>
      <c r="J637" s="209"/>
      <c r="K637" s="209"/>
      <c r="L637" s="214"/>
      <c r="M637" s="215"/>
      <c r="N637" s="216"/>
      <c r="O637" s="216"/>
      <c r="P637" s="216"/>
      <c r="Q637" s="216"/>
      <c r="R637" s="216"/>
      <c r="S637" s="216"/>
      <c r="T637" s="217"/>
      <c r="AT637" s="218" t="s">
        <v>229</v>
      </c>
      <c r="AU637" s="218" t="s">
        <v>21</v>
      </c>
      <c r="AV637" s="14" t="s">
        <v>21</v>
      </c>
      <c r="AW637" s="14" t="s">
        <v>42</v>
      </c>
      <c r="AX637" s="14" t="s">
        <v>82</v>
      </c>
      <c r="AY637" s="218" t="s">
        <v>221</v>
      </c>
    </row>
    <row r="638" spans="1:65" s="14" customFormat="1">
      <c r="B638" s="208"/>
      <c r="C638" s="209"/>
      <c r="D638" s="199" t="s">
        <v>229</v>
      </c>
      <c r="E638" s="210" t="s">
        <v>44</v>
      </c>
      <c r="F638" s="211" t="s">
        <v>1457</v>
      </c>
      <c r="G638" s="209"/>
      <c r="H638" s="212">
        <v>1</v>
      </c>
      <c r="I638" s="213"/>
      <c r="J638" s="209"/>
      <c r="K638" s="209"/>
      <c r="L638" s="214"/>
      <c r="M638" s="215"/>
      <c r="N638" s="216"/>
      <c r="O638" s="216"/>
      <c r="P638" s="216"/>
      <c r="Q638" s="216"/>
      <c r="R638" s="216"/>
      <c r="S638" s="216"/>
      <c r="T638" s="217"/>
      <c r="AT638" s="218" t="s">
        <v>229</v>
      </c>
      <c r="AU638" s="218" t="s">
        <v>21</v>
      </c>
      <c r="AV638" s="14" t="s">
        <v>21</v>
      </c>
      <c r="AW638" s="14" t="s">
        <v>42</v>
      </c>
      <c r="AX638" s="14" t="s">
        <v>82</v>
      </c>
      <c r="AY638" s="218" t="s">
        <v>221</v>
      </c>
    </row>
    <row r="639" spans="1:65" s="15" customFormat="1">
      <c r="B639" s="219"/>
      <c r="C639" s="220"/>
      <c r="D639" s="199" t="s">
        <v>229</v>
      </c>
      <c r="E639" s="221" t="s">
        <v>44</v>
      </c>
      <c r="F639" s="222" t="s">
        <v>232</v>
      </c>
      <c r="G639" s="220"/>
      <c r="H639" s="223">
        <v>7</v>
      </c>
      <c r="I639" s="224"/>
      <c r="J639" s="220"/>
      <c r="K639" s="220"/>
      <c r="L639" s="225"/>
      <c r="M639" s="226"/>
      <c r="N639" s="227"/>
      <c r="O639" s="227"/>
      <c r="P639" s="227"/>
      <c r="Q639" s="227"/>
      <c r="R639" s="227"/>
      <c r="S639" s="227"/>
      <c r="T639" s="228"/>
      <c r="AT639" s="229" t="s">
        <v>229</v>
      </c>
      <c r="AU639" s="229" t="s">
        <v>21</v>
      </c>
      <c r="AV639" s="15" t="s">
        <v>227</v>
      </c>
      <c r="AW639" s="15" t="s">
        <v>42</v>
      </c>
      <c r="AX639" s="15" t="s">
        <v>89</v>
      </c>
      <c r="AY639" s="229" t="s">
        <v>221</v>
      </c>
    </row>
    <row r="640" spans="1:65" s="2" customFormat="1" ht="14.45" customHeight="1">
      <c r="A640" s="37"/>
      <c r="B640" s="38"/>
      <c r="C640" s="245" t="s">
        <v>701</v>
      </c>
      <c r="D640" s="245" t="s">
        <v>447</v>
      </c>
      <c r="E640" s="246" t="s">
        <v>1458</v>
      </c>
      <c r="F640" s="247" t="s">
        <v>1459</v>
      </c>
      <c r="G640" s="248" t="s">
        <v>501</v>
      </c>
      <c r="H640" s="249">
        <v>5.0999999999999996</v>
      </c>
      <c r="I640" s="250"/>
      <c r="J640" s="251">
        <f>ROUND(I640*H640,2)</f>
        <v>0</v>
      </c>
      <c r="K640" s="247" t="s">
        <v>226</v>
      </c>
      <c r="L640" s="252"/>
      <c r="M640" s="253" t="s">
        <v>44</v>
      </c>
      <c r="N640" s="254" t="s">
        <v>53</v>
      </c>
      <c r="O640" s="67"/>
      <c r="P640" s="193">
        <f>O640*H640</f>
        <v>0</v>
      </c>
      <c r="Q640" s="193">
        <v>0.254</v>
      </c>
      <c r="R640" s="193">
        <f>Q640*H640</f>
        <v>1.2953999999999999</v>
      </c>
      <c r="S640" s="193">
        <v>0</v>
      </c>
      <c r="T640" s="194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195" t="s">
        <v>267</v>
      </c>
      <c r="AT640" s="195" t="s">
        <v>447</v>
      </c>
      <c r="AU640" s="195" t="s">
        <v>21</v>
      </c>
      <c r="AY640" s="19" t="s">
        <v>221</v>
      </c>
      <c r="BE640" s="196">
        <f>IF(N640="základní",J640,0)</f>
        <v>0</v>
      </c>
      <c r="BF640" s="196">
        <f>IF(N640="snížená",J640,0)</f>
        <v>0</v>
      </c>
      <c r="BG640" s="196">
        <f>IF(N640="zákl. přenesená",J640,0)</f>
        <v>0</v>
      </c>
      <c r="BH640" s="196">
        <f>IF(N640="sníž. přenesená",J640,0)</f>
        <v>0</v>
      </c>
      <c r="BI640" s="196">
        <f>IF(N640="nulová",J640,0)</f>
        <v>0</v>
      </c>
      <c r="BJ640" s="19" t="s">
        <v>89</v>
      </c>
      <c r="BK640" s="196">
        <f>ROUND(I640*H640,2)</f>
        <v>0</v>
      </c>
      <c r="BL640" s="19" t="s">
        <v>227</v>
      </c>
      <c r="BM640" s="195" t="s">
        <v>1460</v>
      </c>
    </row>
    <row r="641" spans="1:65" s="14" customFormat="1">
      <c r="B641" s="208"/>
      <c r="C641" s="209"/>
      <c r="D641" s="199" t="s">
        <v>229</v>
      </c>
      <c r="E641" s="209"/>
      <c r="F641" s="211" t="s">
        <v>1461</v>
      </c>
      <c r="G641" s="209"/>
      <c r="H641" s="212">
        <v>5.0999999999999996</v>
      </c>
      <c r="I641" s="213"/>
      <c r="J641" s="209"/>
      <c r="K641" s="209"/>
      <c r="L641" s="214"/>
      <c r="M641" s="215"/>
      <c r="N641" s="216"/>
      <c r="O641" s="216"/>
      <c r="P641" s="216"/>
      <c r="Q641" s="216"/>
      <c r="R641" s="216"/>
      <c r="S641" s="216"/>
      <c r="T641" s="217"/>
      <c r="AT641" s="218" t="s">
        <v>229</v>
      </c>
      <c r="AU641" s="218" t="s">
        <v>21</v>
      </c>
      <c r="AV641" s="14" t="s">
        <v>21</v>
      </c>
      <c r="AW641" s="14" t="s">
        <v>4</v>
      </c>
      <c r="AX641" s="14" t="s">
        <v>89</v>
      </c>
      <c r="AY641" s="218" t="s">
        <v>221</v>
      </c>
    </row>
    <row r="642" spans="1:65" s="2" customFormat="1" ht="14.45" customHeight="1">
      <c r="A642" s="37"/>
      <c r="B642" s="38"/>
      <c r="C642" s="245" t="s">
        <v>706</v>
      </c>
      <c r="D642" s="245" t="s">
        <v>447</v>
      </c>
      <c r="E642" s="246" t="s">
        <v>1462</v>
      </c>
      <c r="F642" s="247" t="s">
        <v>1463</v>
      </c>
      <c r="G642" s="248" t="s">
        <v>501</v>
      </c>
      <c r="H642" s="249">
        <v>1.02</v>
      </c>
      <c r="I642" s="250"/>
      <c r="J642" s="251">
        <f>ROUND(I642*H642,2)</f>
        <v>0</v>
      </c>
      <c r="K642" s="247" t="s">
        <v>226</v>
      </c>
      <c r="L642" s="252"/>
      <c r="M642" s="253" t="s">
        <v>44</v>
      </c>
      <c r="N642" s="254" t="s">
        <v>53</v>
      </c>
      <c r="O642" s="67"/>
      <c r="P642" s="193">
        <f>O642*H642</f>
        <v>0</v>
      </c>
      <c r="Q642" s="193">
        <v>0.50600000000000001</v>
      </c>
      <c r="R642" s="193">
        <f>Q642*H642</f>
        <v>0.51612000000000002</v>
      </c>
      <c r="S642" s="193">
        <v>0</v>
      </c>
      <c r="T642" s="194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195" t="s">
        <v>267</v>
      </c>
      <c r="AT642" s="195" t="s">
        <v>447</v>
      </c>
      <c r="AU642" s="195" t="s">
        <v>21</v>
      </c>
      <c r="AY642" s="19" t="s">
        <v>221</v>
      </c>
      <c r="BE642" s="196">
        <f>IF(N642="základní",J642,0)</f>
        <v>0</v>
      </c>
      <c r="BF642" s="196">
        <f>IF(N642="snížená",J642,0)</f>
        <v>0</v>
      </c>
      <c r="BG642" s="196">
        <f>IF(N642="zákl. přenesená",J642,0)</f>
        <v>0</v>
      </c>
      <c r="BH642" s="196">
        <f>IF(N642="sníž. přenesená",J642,0)</f>
        <v>0</v>
      </c>
      <c r="BI642" s="196">
        <f>IF(N642="nulová",J642,0)</f>
        <v>0</v>
      </c>
      <c r="BJ642" s="19" t="s">
        <v>89</v>
      </c>
      <c r="BK642" s="196">
        <f>ROUND(I642*H642,2)</f>
        <v>0</v>
      </c>
      <c r="BL642" s="19" t="s">
        <v>227</v>
      </c>
      <c r="BM642" s="195" t="s">
        <v>1464</v>
      </c>
    </row>
    <row r="643" spans="1:65" s="14" customFormat="1">
      <c r="B643" s="208"/>
      <c r="C643" s="209"/>
      <c r="D643" s="199" t="s">
        <v>229</v>
      </c>
      <c r="E643" s="209"/>
      <c r="F643" s="211" t="s">
        <v>1306</v>
      </c>
      <c r="G643" s="209"/>
      <c r="H643" s="212">
        <v>1.02</v>
      </c>
      <c r="I643" s="213"/>
      <c r="J643" s="209"/>
      <c r="K643" s="209"/>
      <c r="L643" s="214"/>
      <c r="M643" s="215"/>
      <c r="N643" s="216"/>
      <c r="O643" s="216"/>
      <c r="P643" s="216"/>
      <c r="Q643" s="216"/>
      <c r="R643" s="216"/>
      <c r="S643" s="216"/>
      <c r="T643" s="217"/>
      <c r="AT643" s="218" t="s">
        <v>229</v>
      </c>
      <c r="AU643" s="218" t="s">
        <v>21</v>
      </c>
      <c r="AV643" s="14" t="s">
        <v>21</v>
      </c>
      <c r="AW643" s="14" t="s">
        <v>4</v>
      </c>
      <c r="AX643" s="14" t="s">
        <v>89</v>
      </c>
      <c r="AY643" s="218" t="s">
        <v>221</v>
      </c>
    </row>
    <row r="644" spans="1:65" s="2" customFormat="1" ht="14.45" customHeight="1">
      <c r="A644" s="37"/>
      <c r="B644" s="38"/>
      <c r="C644" s="245" t="s">
        <v>710</v>
      </c>
      <c r="D644" s="245" t="s">
        <v>447</v>
      </c>
      <c r="E644" s="246" t="s">
        <v>1465</v>
      </c>
      <c r="F644" s="247" t="s">
        <v>1466</v>
      </c>
      <c r="G644" s="248" t="s">
        <v>501</v>
      </c>
      <c r="H644" s="249">
        <v>1.02</v>
      </c>
      <c r="I644" s="250"/>
      <c r="J644" s="251">
        <f>ROUND(I644*H644,2)</f>
        <v>0</v>
      </c>
      <c r="K644" s="247" t="s">
        <v>226</v>
      </c>
      <c r="L644" s="252"/>
      <c r="M644" s="253" t="s">
        <v>44</v>
      </c>
      <c r="N644" s="254" t="s">
        <v>53</v>
      </c>
      <c r="O644" s="67"/>
      <c r="P644" s="193">
        <f>O644*H644</f>
        <v>0</v>
      </c>
      <c r="Q644" s="193">
        <v>1.0129999999999999</v>
      </c>
      <c r="R644" s="193">
        <f>Q644*H644</f>
        <v>1.0332599999999998</v>
      </c>
      <c r="S644" s="193">
        <v>0</v>
      </c>
      <c r="T644" s="194">
        <f>S644*H644</f>
        <v>0</v>
      </c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R644" s="195" t="s">
        <v>267</v>
      </c>
      <c r="AT644" s="195" t="s">
        <v>447</v>
      </c>
      <c r="AU644" s="195" t="s">
        <v>21</v>
      </c>
      <c r="AY644" s="19" t="s">
        <v>221</v>
      </c>
      <c r="BE644" s="196">
        <f>IF(N644="základní",J644,0)</f>
        <v>0</v>
      </c>
      <c r="BF644" s="196">
        <f>IF(N644="snížená",J644,0)</f>
        <v>0</v>
      </c>
      <c r="BG644" s="196">
        <f>IF(N644="zákl. přenesená",J644,0)</f>
        <v>0</v>
      </c>
      <c r="BH644" s="196">
        <f>IF(N644="sníž. přenesená",J644,0)</f>
        <v>0</v>
      </c>
      <c r="BI644" s="196">
        <f>IF(N644="nulová",J644,0)</f>
        <v>0</v>
      </c>
      <c r="BJ644" s="19" t="s">
        <v>89</v>
      </c>
      <c r="BK644" s="196">
        <f>ROUND(I644*H644,2)</f>
        <v>0</v>
      </c>
      <c r="BL644" s="19" t="s">
        <v>227</v>
      </c>
      <c r="BM644" s="195" t="s">
        <v>1467</v>
      </c>
    </row>
    <row r="645" spans="1:65" s="14" customFormat="1">
      <c r="B645" s="208"/>
      <c r="C645" s="209"/>
      <c r="D645" s="199" t="s">
        <v>229</v>
      </c>
      <c r="E645" s="209"/>
      <c r="F645" s="211" t="s">
        <v>1306</v>
      </c>
      <c r="G645" s="209"/>
      <c r="H645" s="212">
        <v>1.02</v>
      </c>
      <c r="I645" s="213"/>
      <c r="J645" s="209"/>
      <c r="K645" s="209"/>
      <c r="L645" s="214"/>
      <c r="M645" s="215"/>
      <c r="N645" s="216"/>
      <c r="O645" s="216"/>
      <c r="P645" s="216"/>
      <c r="Q645" s="216"/>
      <c r="R645" s="216"/>
      <c r="S645" s="216"/>
      <c r="T645" s="217"/>
      <c r="AT645" s="218" t="s">
        <v>229</v>
      </c>
      <c r="AU645" s="218" t="s">
        <v>21</v>
      </c>
      <c r="AV645" s="14" t="s">
        <v>21</v>
      </c>
      <c r="AW645" s="14" t="s">
        <v>4</v>
      </c>
      <c r="AX645" s="14" t="s">
        <v>89</v>
      </c>
      <c r="AY645" s="218" t="s">
        <v>221</v>
      </c>
    </row>
    <row r="646" spans="1:65" s="2" customFormat="1" ht="14.45" customHeight="1">
      <c r="A646" s="37"/>
      <c r="B646" s="38"/>
      <c r="C646" s="245" t="s">
        <v>714</v>
      </c>
      <c r="D646" s="245" t="s">
        <v>447</v>
      </c>
      <c r="E646" s="246" t="s">
        <v>1468</v>
      </c>
      <c r="F646" s="247" t="s">
        <v>1469</v>
      </c>
      <c r="G646" s="248" t="s">
        <v>501</v>
      </c>
      <c r="H646" s="249">
        <v>7</v>
      </c>
      <c r="I646" s="250"/>
      <c r="J646" s="251">
        <f>ROUND(I646*H646,2)</f>
        <v>0</v>
      </c>
      <c r="K646" s="247" t="s">
        <v>226</v>
      </c>
      <c r="L646" s="252"/>
      <c r="M646" s="253" t="s">
        <v>44</v>
      </c>
      <c r="N646" s="254" t="s">
        <v>53</v>
      </c>
      <c r="O646" s="67"/>
      <c r="P646" s="193">
        <f>O646*H646</f>
        <v>0</v>
      </c>
      <c r="Q646" s="193">
        <v>2E-3</v>
      </c>
      <c r="R646" s="193">
        <f>Q646*H646</f>
        <v>1.4E-2</v>
      </c>
      <c r="S646" s="193">
        <v>0</v>
      </c>
      <c r="T646" s="194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195" t="s">
        <v>267</v>
      </c>
      <c r="AT646" s="195" t="s">
        <v>447</v>
      </c>
      <c r="AU646" s="195" t="s">
        <v>21</v>
      </c>
      <c r="AY646" s="19" t="s">
        <v>221</v>
      </c>
      <c r="BE646" s="196">
        <f>IF(N646="základní",J646,0)</f>
        <v>0</v>
      </c>
      <c r="BF646" s="196">
        <f>IF(N646="snížená",J646,0)</f>
        <v>0</v>
      </c>
      <c r="BG646" s="196">
        <f>IF(N646="zákl. přenesená",J646,0)</f>
        <v>0</v>
      </c>
      <c r="BH646" s="196">
        <f>IF(N646="sníž. přenesená",J646,0)</f>
        <v>0</v>
      </c>
      <c r="BI646" s="196">
        <f>IF(N646="nulová",J646,0)</f>
        <v>0</v>
      </c>
      <c r="BJ646" s="19" t="s">
        <v>89</v>
      </c>
      <c r="BK646" s="196">
        <f>ROUND(I646*H646,2)</f>
        <v>0</v>
      </c>
      <c r="BL646" s="19" t="s">
        <v>227</v>
      </c>
      <c r="BM646" s="195" t="s">
        <v>1470</v>
      </c>
    </row>
    <row r="647" spans="1:65" s="2" customFormat="1" ht="14.45" customHeight="1">
      <c r="A647" s="37"/>
      <c r="B647" s="38"/>
      <c r="C647" s="184" t="s">
        <v>719</v>
      </c>
      <c r="D647" s="184" t="s">
        <v>223</v>
      </c>
      <c r="E647" s="185" t="s">
        <v>1471</v>
      </c>
      <c r="F647" s="186" t="s">
        <v>1472</v>
      </c>
      <c r="G647" s="187" t="s">
        <v>501</v>
      </c>
      <c r="H647" s="188">
        <v>7</v>
      </c>
      <c r="I647" s="189"/>
      <c r="J647" s="190">
        <f>ROUND(I647*H647,2)</f>
        <v>0</v>
      </c>
      <c r="K647" s="186" t="s">
        <v>226</v>
      </c>
      <c r="L647" s="42"/>
      <c r="M647" s="191" t="s">
        <v>44</v>
      </c>
      <c r="N647" s="192" t="s">
        <v>53</v>
      </c>
      <c r="O647" s="67"/>
      <c r="P647" s="193">
        <f>O647*H647</f>
        <v>0</v>
      </c>
      <c r="Q647" s="193">
        <v>1.248E-2</v>
      </c>
      <c r="R647" s="193">
        <f>Q647*H647</f>
        <v>8.7359999999999993E-2</v>
      </c>
      <c r="S647" s="193">
        <v>0</v>
      </c>
      <c r="T647" s="194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95" t="s">
        <v>227</v>
      </c>
      <c r="AT647" s="195" t="s">
        <v>223</v>
      </c>
      <c r="AU647" s="195" t="s">
        <v>21</v>
      </c>
      <c r="AY647" s="19" t="s">
        <v>221</v>
      </c>
      <c r="BE647" s="196">
        <f>IF(N647="základní",J647,0)</f>
        <v>0</v>
      </c>
      <c r="BF647" s="196">
        <f>IF(N647="snížená",J647,0)</f>
        <v>0</v>
      </c>
      <c r="BG647" s="196">
        <f>IF(N647="zákl. přenesená",J647,0)</f>
        <v>0</v>
      </c>
      <c r="BH647" s="196">
        <f>IF(N647="sníž. přenesená",J647,0)</f>
        <v>0</v>
      </c>
      <c r="BI647" s="196">
        <f>IF(N647="nulová",J647,0)</f>
        <v>0</v>
      </c>
      <c r="BJ647" s="19" t="s">
        <v>89</v>
      </c>
      <c r="BK647" s="196">
        <f>ROUND(I647*H647,2)</f>
        <v>0</v>
      </c>
      <c r="BL647" s="19" t="s">
        <v>227</v>
      </c>
      <c r="BM647" s="195" t="s">
        <v>1473</v>
      </c>
    </row>
    <row r="648" spans="1:65" s="13" customFormat="1">
      <c r="B648" s="197"/>
      <c r="C648" s="198"/>
      <c r="D648" s="199" t="s">
        <v>229</v>
      </c>
      <c r="E648" s="200" t="s">
        <v>44</v>
      </c>
      <c r="F648" s="201" t="s">
        <v>1296</v>
      </c>
      <c r="G648" s="198"/>
      <c r="H648" s="200" t="s">
        <v>44</v>
      </c>
      <c r="I648" s="202"/>
      <c r="J648" s="198"/>
      <c r="K648" s="198"/>
      <c r="L648" s="203"/>
      <c r="M648" s="204"/>
      <c r="N648" s="205"/>
      <c r="O648" s="205"/>
      <c r="P648" s="205"/>
      <c r="Q648" s="205"/>
      <c r="R648" s="205"/>
      <c r="S648" s="205"/>
      <c r="T648" s="206"/>
      <c r="AT648" s="207" t="s">
        <v>229</v>
      </c>
      <c r="AU648" s="207" t="s">
        <v>21</v>
      </c>
      <c r="AV648" s="13" t="s">
        <v>89</v>
      </c>
      <c r="AW648" s="13" t="s">
        <v>42</v>
      </c>
      <c r="AX648" s="13" t="s">
        <v>82</v>
      </c>
      <c r="AY648" s="207" t="s">
        <v>221</v>
      </c>
    </row>
    <row r="649" spans="1:65" s="14" customFormat="1">
      <c r="B649" s="208"/>
      <c r="C649" s="209"/>
      <c r="D649" s="199" t="s">
        <v>229</v>
      </c>
      <c r="E649" s="210" t="s">
        <v>44</v>
      </c>
      <c r="F649" s="211" t="s">
        <v>1474</v>
      </c>
      <c r="G649" s="209"/>
      <c r="H649" s="212">
        <v>7</v>
      </c>
      <c r="I649" s="213"/>
      <c r="J649" s="209"/>
      <c r="K649" s="209"/>
      <c r="L649" s="214"/>
      <c r="M649" s="215"/>
      <c r="N649" s="216"/>
      <c r="O649" s="216"/>
      <c r="P649" s="216"/>
      <c r="Q649" s="216"/>
      <c r="R649" s="216"/>
      <c r="S649" s="216"/>
      <c r="T649" s="217"/>
      <c r="AT649" s="218" t="s">
        <v>229</v>
      </c>
      <c r="AU649" s="218" t="s">
        <v>21</v>
      </c>
      <c r="AV649" s="14" t="s">
        <v>21</v>
      </c>
      <c r="AW649" s="14" t="s">
        <v>42</v>
      </c>
      <c r="AX649" s="14" t="s">
        <v>82</v>
      </c>
      <c r="AY649" s="218" t="s">
        <v>221</v>
      </c>
    </row>
    <row r="650" spans="1:65" s="15" customFormat="1">
      <c r="B650" s="219"/>
      <c r="C650" s="220"/>
      <c r="D650" s="199" t="s">
        <v>229</v>
      </c>
      <c r="E650" s="221" t="s">
        <v>44</v>
      </c>
      <c r="F650" s="222" t="s">
        <v>232</v>
      </c>
      <c r="G650" s="220"/>
      <c r="H650" s="223">
        <v>7</v>
      </c>
      <c r="I650" s="224"/>
      <c r="J650" s="220"/>
      <c r="K650" s="220"/>
      <c r="L650" s="225"/>
      <c r="M650" s="226"/>
      <c r="N650" s="227"/>
      <c r="O650" s="227"/>
      <c r="P650" s="227"/>
      <c r="Q650" s="227"/>
      <c r="R650" s="227"/>
      <c r="S650" s="227"/>
      <c r="T650" s="228"/>
      <c r="AT650" s="229" t="s">
        <v>229</v>
      </c>
      <c r="AU650" s="229" t="s">
        <v>21</v>
      </c>
      <c r="AV650" s="15" t="s">
        <v>227</v>
      </c>
      <c r="AW650" s="15" t="s">
        <v>42</v>
      </c>
      <c r="AX650" s="15" t="s">
        <v>89</v>
      </c>
      <c r="AY650" s="229" t="s">
        <v>221</v>
      </c>
    </row>
    <row r="651" spans="1:65" s="2" customFormat="1" ht="14.45" customHeight="1">
      <c r="A651" s="37"/>
      <c r="B651" s="38"/>
      <c r="C651" s="245" t="s">
        <v>724</v>
      </c>
      <c r="D651" s="245" t="s">
        <v>447</v>
      </c>
      <c r="E651" s="246" t="s">
        <v>1475</v>
      </c>
      <c r="F651" s="247" t="s">
        <v>1476</v>
      </c>
      <c r="G651" s="248" t="s">
        <v>501</v>
      </c>
      <c r="H651" s="249">
        <v>7.14</v>
      </c>
      <c r="I651" s="250"/>
      <c r="J651" s="251">
        <f>ROUND(I651*H651,2)</f>
        <v>0</v>
      </c>
      <c r="K651" s="247" t="s">
        <v>226</v>
      </c>
      <c r="L651" s="252"/>
      <c r="M651" s="253" t="s">
        <v>44</v>
      </c>
      <c r="N651" s="254" t="s">
        <v>53</v>
      </c>
      <c r="O651" s="67"/>
      <c r="P651" s="193">
        <f>O651*H651</f>
        <v>0</v>
      </c>
      <c r="Q651" s="193">
        <v>0.54800000000000004</v>
      </c>
      <c r="R651" s="193">
        <f>Q651*H651</f>
        <v>3.9127200000000002</v>
      </c>
      <c r="S651" s="193">
        <v>0</v>
      </c>
      <c r="T651" s="194">
        <f>S651*H651</f>
        <v>0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195" t="s">
        <v>267</v>
      </c>
      <c r="AT651" s="195" t="s">
        <v>447</v>
      </c>
      <c r="AU651" s="195" t="s">
        <v>21</v>
      </c>
      <c r="AY651" s="19" t="s">
        <v>221</v>
      </c>
      <c r="BE651" s="196">
        <f>IF(N651="základní",J651,0)</f>
        <v>0</v>
      </c>
      <c r="BF651" s="196">
        <f>IF(N651="snížená",J651,0)</f>
        <v>0</v>
      </c>
      <c r="BG651" s="196">
        <f>IF(N651="zákl. přenesená",J651,0)</f>
        <v>0</v>
      </c>
      <c r="BH651" s="196">
        <f>IF(N651="sníž. přenesená",J651,0)</f>
        <v>0</v>
      </c>
      <c r="BI651" s="196">
        <f>IF(N651="nulová",J651,0)</f>
        <v>0</v>
      </c>
      <c r="BJ651" s="19" t="s">
        <v>89</v>
      </c>
      <c r="BK651" s="196">
        <f>ROUND(I651*H651,2)</f>
        <v>0</v>
      </c>
      <c r="BL651" s="19" t="s">
        <v>227</v>
      </c>
      <c r="BM651" s="195" t="s">
        <v>1477</v>
      </c>
    </row>
    <row r="652" spans="1:65" s="14" customFormat="1">
      <c r="B652" s="208"/>
      <c r="C652" s="209"/>
      <c r="D652" s="199" t="s">
        <v>229</v>
      </c>
      <c r="E652" s="209"/>
      <c r="F652" s="211" t="s">
        <v>1478</v>
      </c>
      <c r="G652" s="209"/>
      <c r="H652" s="212">
        <v>7.14</v>
      </c>
      <c r="I652" s="213"/>
      <c r="J652" s="209"/>
      <c r="K652" s="209"/>
      <c r="L652" s="214"/>
      <c r="M652" s="215"/>
      <c r="N652" s="216"/>
      <c r="O652" s="216"/>
      <c r="P652" s="216"/>
      <c r="Q652" s="216"/>
      <c r="R652" s="216"/>
      <c r="S652" s="216"/>
      <c r="T652" s="217"/>
      <c r="AT652" s="218" t="s">
        <v>229</v>
      </c>
      <c r="AU652" s="218" t="s">
        <v>21</v>
      </c>
      <c r="AV652" s="14" t="s">
        <v>21</v>
      </c>
      <c r="AW652" s="14" t="s">
        <v>4</v>
      </c>
      <c r="AX652" s="14" t="s">
        <v>89</v>
      </c>
      <c r="AY652" s="218" t="s">
        <v>221</v>
      </c>
    </row>
    <row r="653" spans="1:65" s="2" customFormat="1" ht="14.45" customHeight="1">
      <c r="A653" s="37"/>
      <c r="B653" s="38"/>
      <c r="C653" s="245" t="s">
        <v>729</v>
      </c>
      <c r="D653" s="245" t="s">
        <v>447</v>
      </c>
      <c r="E653" s="246" t="s">
        <v>1468</v>
      </c>
      <c r="F653" s="247" t="s">
        <v>1469</v>
      </c>
      <c r="G653" s="248" t="s">
        <v>501</v>
      </c>
      <c r="H653" s="249">
        <v>7</v>
      </c>
      <c r="I653" s="250"/>
      <c r="J653" s="251">
        <f>ROUND(I653*H653,2)</f>
        <v>0</v>
      </c>
      <c r="K653" s="247" t="s">
        <v>226</v>
      </c>
      <c r="L653" s="252"/>
      <c r="M653" s="253" t="s">
        <v>44</v>
      </c>
      <c r="N653" s="254" t="s">
        <v>53</v>
      </c>
      <c r="O653" s="67"/>
      <c r="P653" s="193">
        <f>O653*H653</f>
        <v>0</v>
      </c>
      <c r="Q653" s="193">
        <v>2E-3</v>
      </c>
      <c r="R653" s="193">
        <f>Q653*H653</f>
        <v>1.4E-2</v>
      </c>
      <c r="S653" s="193">
        <v>0</v>
      </c>
      <c r="T653" s="194">
        <f>S653*H653</f>
        <v>0</v>
      </c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R653" s="195" t="s">
        <v>267</v>
      </c>
      <c r="AT653" s="195" t="s">
        <v>447</v>
      </c>
      <c r="AU653" s="195" t="s">
        <v>21</v>
      </c>
      <c r="AY653" s="19" t="s">
        <v>221</v>
      </c>
      <c r="BE653" s="196">
        <f>IF(N653="základní",J653,0)</f>
        <v>0</v>
      </c>
      <c r="BF653" s="196">
        <f>IF(N653="snížená",J653,0)</f>
        <v>0</v>
      </c>
      <c r="BG653" s="196">
        <f>IF(N653="zákl. přenesená",J653,0)</f>
        <v>0</v>
      </c>
      <c r="BH653" s="196">
        <f>IF(N653="sníž. přenesená",J653,0)</f>
        <v>0</v>
      </c>
      <c r="BI653" s="196">
        <f>IF(N653="nulová",J653,0)</f>
        <v>0</v>
      </c>
      <c r="BJ653" s="19" t="s">
        <v>89</v>
      </c>
      <c r="BK653" s="196">
        <f>ROUND(I653*H653,2)</f>
        <v>0</v>
      </c>
      <c r="BL653" s="19" t="s">
        <v>227</v>
      </c>
      <c r="BM653" s="195" t="s">
        <v>1479</v>
      </c>
    </row>
    <row r="654" spans="1:65" s="2" customFormat="1" ht="14.45" customHeight="1">
      <c r="A654" s="37"/>
      <c r="B654" s="38"/>
      <c r="C654" s="184" t="s">
        <v>734</v>
      </c>
      <c r="D654" s="184" t="s">
        <v>223</v>
      </c>
      <c r="E654" s="185" t="s">
        <v>1480</v>
      </c>
      <c r="F654" s="186" t="s">
        <v>1481</v>
      </c>
      <c r="G654" s="187" t="s">
        <v>501</v>
      </c>
      <c r="H654" s="188">
        <v>8</v>
      </c>
      <c r="I654" s="189"/>
      <c r="J654" s="190">
        <f>ROUND(I654*H654,2)</f>
        <v>0</v>
      </c>
      <c r="K654" s="186" t="s">
        <v>226</v>
      </c>
      <c r="L654" s="42"/>
      <c r="M654" s="191" t="s">
        <v>44</v>
      </c>
      <c r="N654" s="192" t="s">
        <v>53</v>
      </c>
      <c r="O654" s="67"/>
      <c r="P654" s="193">
        <f>O654*H654</f>
        <v>0</v>
      </c>
      <c r="Q654" s="193">
        <v>2.8539999999999999E-2</v>
      </c>
      <c r="R654" s="193">
        <f>Q654*H654</f>
        <v>0.22832</v>
      </c>
      <c r="S654" s="193">
        <v>0</v>
      </c>
      <c r="T654" s="194">
        <f>S654*H654</f>
        <v>0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195" t="s">
        <v>227</v>
      </c>
      <c r="AT654" s="195" t="s">
        <v>223</v>
      </c>
      <c r="AU654" s="195" t="s">
        <v>21</v>
      </c>
      <c r="AY654" s="19" t="s">
        <v>221</v>
      </c>
      <c r="BE654" s="196">
        <f>IF(N654="základní",J654,0)</f>
        <v>0</v>
      </c>
      <c r="BF654" s="196">
        <f>IF(N654="snížená",J654,0)</f>
        <v>0</v>
      </c>
      <c r="BG654" s="196">
        <f>IF(N654="zákl. přenesená",J654,0)</f>
        <v>0</v>
      </c>
      <c r="BH654" s="196">
        <f>IF(N654="sníž. přenesená",J654,0)</f>
        <v>0</v>
      </c>
      <c r="BI654" s="196">
        <f>IF(N654="nulová",J654,0)</f>
        <v>0</v>
      </c>
      <c r="BJ654" s="19" t="s">
        <v>89</v>
      </c>
      <c r="BK654" s="196">
        <f>ROUND(I654*H654,2)</f>
        <v>0</v>
      </c>
      <c r="BL654" s="19" t="s">
        <v>227</v>
      </c>
      <c r="BM654" s="195" t="s">
        <v>1482</v>
      </c>
    </row>
    <row r="655" spans="1:65" s="13" customFormat="1">
      <c r="B655" s="197"/>
      <c r="C655" s="198"/>
      <c r="D655" s="199" t="s">
        <v>229</v>
      </c>
      <c r="E655" s="200" t="s">
        <v>44</v>
      </c>
      <c r="F655" s="201" t="s">
        <v>1296</v>
      </c>
      <c r="G655" s="198"/>
      <c r="H655" s="200" t="s">
        <v>44</v>
      </c>
      <c r="I655" s="202"/>
      <c r="J655" s="198"/>
      <c r="K655" s="198"/>
      <c r="L655" s="203"/>
      <c r="M655" s="204"/>
      <c r="N655" s="205"/>
      <c r="O655" s="205"/>
      <c r="P655" s="205"/>
      <c r="Q655" s="205"/>
      <c r="R655" s="205"/>
      <c r="S655" s="205"/>
      <c r="T655" s="206"/>
      <c r="AT655" s="207" t="s">
        <v>229</v>
      </c>
      <c r="AU655" s="207" t="s">
        <v>21</v>
      </c>
      <c r="AV655" s="13" t="s">
        <v>89</v>
      </c>
      <c r="AW655" s="13" t="s">
        <v>42</v>
      </c>
      <c r="AX655" s="13" t="s">
        <v>82</v>
      </c>
      <c r="AY655" s="207" t="s">
        <v>221</v>
      </c>
    </row>
    <row r="656" spans="1:65" s="14" customFormat="1">
      <c r="B656" s="208"/>
      <c r="C656" s="209"/>
      <c r="D656" s="199" t="s">
        <v>229</v>
      </c>
      <c r="E656" s="210" t="s">
        <v>44</v>
      </c>
      <c r="F656" s="211" t="s">
        <v>1474</v>
      </c>
      <c r="G656" s="209"/>
      <c r="H656" s="212">
        <v>7</v>
      </c>
      <c r="I656" s="213"/>
      <c r="J656" s="209"/>
      <c r="K656" s="209"/>
      <c r="L656" s="214"/>
      <c r="M656" s="215"/>
      <c r="N656" s="216"/>
      <c r="O656" s="216"/>
      <c r="P656" s="216"/>
      <c r="Q656" s="216"/>
      <c r="R656" s="216"/>
      <c r="S656" s="216"/>
      <c r="T656" s="217"/>
      <c r="AT656" s="218" t="s">
        <v>229</v>
      </c>
      <c r="AU656" s="218" t="s">
        <v>21</v>
      </c>
      <c r="AV656" s="14" t="s">
        <v>21</v>
      </c>
      <c r="AW656" s="14" t="s">
        <v>42</v>
      </c>
      <c r="AX656" s="14" t="s">
        <v>82</v>
      </c>
      <c r="AY656" s="218" t="s">
        <v>221</v>
      </c>
    </row>
    <row r="657" spans="1:65" s="13" customFormat="1">
      <c r="B657" s="197"/>
      <c r="C657" s="198"/>
      <c r="D657" s="199" t="s">
        <v>229</v>
      </c>
      <c r="E657" s="200" t="s">
        <v>44</v>
      </c>
      <c r="F657" s="201" t="s">
        <v>1321</v>
      </c>
      <c r="G657" s="198"/>
      <c r="H657" s="200" t="s">
        <v>44</v>
      </c>
      <c r="I657" s="202"/>
      <c r="J657" s="198"/>
      <c r="K657" s="198"/>
      <c r="L657" s="203"/>
      <c r="M657" s="204"/>
      <c r="N657" s="205"/>
      <c r="O657" s="205"/>
      <c r="P657" s="205"/>
      <c r="Q657" s="205"/>
      <c r="R657" s="205"/>
      <c r="S657" s="205"/>
      <c r="T657" s="206"/>
      <c r="AT657" s="207" t="s">
        <v>229</v>
      </c>
      <c r="AU657" s="207" t="s">
        <v>21</v>
      </c>
      <c r="AV657" s="13" t="s">
        <v>89</v>
      </c>
      <c r="AW657" s="13" t="s">
        <v>42</v>
      </c>
      <c r="AX657" s="13" t="s">
        <v>82</v>
      </c>
      <c r="AY657" s="207" t="s">
        <v>221</v>
      </c>
    </row>
    <row r="658" spans="1:65" s="14" customFormat="1">
      <c r="B658" s="208"/>
      <c r="C658" s="209"/>
      <c r="D658" s="199" t="s">
        <v>229</v>
      </c>
      <c r="E658" s="210" t="s">
        <v>44</v>
      </c>
      <c r="F658" s="211" t="s">
        <v>1483</v>
      </c>
      <c r="G658" s="209"/>
      <c r="H658" s="212">
        <v>1</v>
      </c>
      <c r="I658" s="213"/>
      <c r="J658" s="209"/>
      <c r="K658" s="209"/>
      <c r="L658" s="214"/>
      <c r="M658" s="215"/>
      <c r="N658" s="216"/>
      <c r="O658" s="216"/>
      <c r="P658" s="216"/>
      <c r="Q658" s="216"/>
      <c r="R658" s="216"/>
      <c r="S658" s="216"/>
      <c r="T658" s="217"/>
      <c r="AT658" s="218" t="s">
        <v>229</v>
      </c>
      <c r="AU658" s="218" t="s">
        <v>21</v>
      </c>
      <c r="AV658" s="14" t="s">
        <v>21</v>
      </c>
      <c r="AW658" s="14" t="s">
        <v>42</v>
      </c>
      <c r="AX658" s="14" t="s">
        <v>82</v>
      </c>
      <c r="AY658" s="218" t="s">
        <v>221</v>
      </c>
    </row>
    <row r="659" spans="1:65" s="15" customFormat="1">
      <c r="B659" s="219"/>
      <c r="C659" s="220"/>
      <c r="D659" s="199" t="s">
        <v>229</v>
      </c>
      <c r="E659" s="221" t="s">
        <v>44</v>
      </c>
      <c r="F659" s="222" t="s">
        <v>232</v>
      </c>
      <c r="G659" s="220"/>
      <c r="H659" s="223">
        <v>8</v>
      </c>
      <c r="I659" s="224"/>
      <c r="J659" s="220"/>
      <c r="K659" s="220"/>
      <c r="L659" s="225"/>
      <c r="M659" s="226"/>
      <c r="N659" s="227"/>
      <c r="O659" s="227"/>
      <c r="P659" s="227"/>
      <c r="Q659" s="227"/>
      <c r="R659" s="227"/>
      <c r="S659" s="227"/>
      <c r="T659" s="228"/>
      <c r="AT659" s="229" t="s">
        <v>229</v>
      </c>
      <c r="AU659" s="229" t="s">
        <v>21</v>
      </c>
      <c r="AV659" s="15" t="s">
        <v>227</v>
      </c>
      <c r="AW659" s="15" t="s">
        <v>42</v>
      </c>
      <c r="AX659" s="15" t="s">
        <v>89</v>
      </c>
      <c r="AY659" s="229" t="s">
        <v>221</v>
      </c>
    </row>
    <row r="660" spans="1:65" s="2" customFormat="1" ht="14.45" customHeight="1">
      <c r="A660" s="37"/>
      <c r="B660" s="38"/>
      <c r="C660" s="245" t="s">
        <v>739</v>
      </c>
      <c r="D660" s="245" t="s">
        <v>447</v>
      </c>
      <c r="E660" s="246" t="s">
        <v>1484</v>
      </c>
      <c r="F660" s="247" t="s">
        <v>1485</v>
      </c>
      <c r="G660" s="248" t="s">
        <v>501</v>
      </c>
      <c r="H660" s="249">
        <v>8.16</v>
      </c>
      <c r="I660" s="250"/>
      <c r="J660" s="251">
        <f>ROUND(I660*H660,2)</f>
        <v>0</v>
      </c>
      <c r="K660" s="247" t="s">
        <v>226</v>
      </c>
      <c r="L660" s="252"/>
      <c r="M660" s="253" t="s">
        <v>44</v>
      </c>
      <c r="N660" s="254" t="s">
        <v>53</v>
      </c>
      <c r="O660" s="67"/>
      <c r="P660" s="193">
        <f>O660*H660</f>
        <v>0</v>
      </c>
      <c r="Q660" s="193">
        <v>1.87</v>
      </c>
      <c r="R660" s="193">
        <f>Q660*H660</f>
        <v>15.259200000000002</v>
      </c>
      <c r="S660" s="193">
        <v>0</v>
      </c>
      <c r="T660" s="194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195" t="s">
        <v>267</v>
      </c>
      <c r="AT660" s="195" t="s">
        <v>447</v>
      </c>
      <c r="AU660" s="195" t="s">
        <v>21</v>
      </c>
      <c r="AY660" s="19" t="s">
        <v>221</v>
      </c>
      <c r="BE660" s="196">
        <f>IF(N660="základní",J660,0)</f>
        <v>0</v>
      </c>
      <c r="BF660" s="196">
        <f>IF(N660="snížená",J660,0)</f>
        <v>0</v>
      </c>
      <c r="BG660" s="196">
        <f>IF(N660="zákl. přenesená",J660,0)</f>
        <v>0</v>
      </c>
      <c r="BH660" s="196">
        <f>IF(N660="sníž. přenesená",J660,0)</f>
        <v>0</v>
      </c>
      <c r="BI660" s="196">
        <f>IF(N660="nulová",J660,0)</f>
        <v>0</v>
      </c>
      <c r="BJ660" s="19" t="s">
        <v>89</v>
      </c>
      <c r="BK660" s="196">
        <f>ROUND(I660*H660,2)</f>
        <v>0</v>
      </c>
      <c r="BL660" s="19" t="s">
        <v>227</v>
      </c>
      <c r="BM660" s="195" t="s">
        <v>1486</v>
      </c>
    </row>
    <row r="661" spans="1:65" s="14" customFormat="1">
      <c r="B661" s="208"/>
      <c r="C661" s="209"/>
      <c r="D661" s="199" t="s">
        <v>229</v>
      </c>
      <c r="E661" s="209"/>
      <c r="F661" s="211" t="s">
        <v>1487</v>
      </c>
      <c r="G661" s="209"/>
      <c r="H661" s="212">
        <v>8.16</v>
      </c>
      <c r="I661" s="213"/>
      <c r="J661" s="209"/>
      <c r="K661" s="209"/>
      <c r="L661" s="214"/>
      <c r="M661" s="215"/>
      <c r="N661" s="216"/>
      <c r="O661" s="216"/>
      <c r="P661" s="216"/>
      <c r="Q661" s="216"/>
      <c r="R661" s="216"/>
      <c r="S661" s="216"/>
      <c r="T661" s="217"/>
      <c r="AT661" s="218" t="s">
        <v>229</v>
      </c>
      <c r="AU661" s="218" t="s">
        <v>21</v>
      </c>
      <c r="AV661" s="14" t="s">
        <v>21</v>
      </c>
      <c r="AW661" s="14" t="s">
        <v>4</v>
      </c>
      <c r="AX661" s="14" t="s">
        <v>89</v>
      </c>
      <c r="AY661" s="218" t="s">
        <v>221</v>
      </c>
    </row>
    <row r="662" spans="1:65" s="2" customFormat="1" ht="14.45" customHeight="1">
      <c r="A662" s="37"/>
      <c r="B662" s="38"/>
      <c r="C662" s="184" t="s">
        <v>744</v>
      </c>
      <c r="D662" s="184" t="s">
        <v>223</v>
      </c>
      <c r="E662" s="185" t="s">
        <v>1488</v>
      </c>
      <c r="F662" s="186" t="s">
        <v>1489</v>
      </c>
      <c r="G662" s="187" t="s">
        <v>501</v>
      </c>
      <c r="H662" s="188">
        <v>1</v>
      </c>
      <c r="I662" s="189"/>
      <c r="J662" s="190">
        <f>ROUND(I662*H662,2)</f>
        <v>0</v>
      </c>
      <c r="K662" s="186" t="s">
        <v>226</v>
      </c>
      <c r="L662" s="42"/>
      <c r="M662" s="191" t="s">
        <v>44</v>
      </c>
      <c r="N662" s="192" t="s">
        <v>53</v>
      </c>
      <c r="O662" s="67"/>
      <c r="P662" s="193">
        <f>O662*H662</f>
        <v>0</v>
      </c>
      <c r="Q662" s="193">
        <v>3.9269999999999999E-2</v>
      </c>
      <c r="R662" s="193">
        <f>Q662*H662</f>
        <v>3.9269999999999999E-2</v>
      </c>
      <c r="S662" s="193">
        <v>0</v>
      </c>
      <c r="T662" s="194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195" t="s">
        <v>227</v>
      </c>
      <c r="AT662" s="195" t="s">
        <v>223</v>
      </c>
      <c r="AU662" s="195" t="s">
        <v>21</v>
      </c>
      <c r="AY662" s="19" t="s">
        <v>221</v>
      </c>
      <c r="BE662" s="196">
        <f>IF(N662="základní",J662,0)</f>
        <v>0</v>
      </c>
      <c r="BF662" s="196">
        <f>IF(N662="snížená",J662,0)</f>
        <v>0</v>
      </c>
      <c r="BG662" s="196">
        <f>IF(N662="zákl. přenesená",J662,0)</f>
        <v>0</v>
      </c>
      <c r="BH662" s="196">
        <f>IF(N662="sníž. přenesená",J662,0)</f>
        <v>0</v>
      </c>
      <c r="BI662" s="196">
        <f>IF(N662="nulová",J662,0)</f>
        <v>0</v>
      </c>
      <c r="BJ662" s="19" t="s">
        <v>89</v>
      </c>
      <c r="BK662" s="196">
        <f>ROUND(I662*H662,2)</f>
        <v>0</v>
      </c>
      <c r="BL662" s="19" t="s">
        <v>227</v>
      </c>
      <c r="BM662" s="195" t="s">
        <v>1490</v>
      </c>
    </row>
    <row r="663" spans="1:65" s="13" customFormat="1">
      <c r="B663" s="197"/>
      <c r="C663" s="198"/>
      <c r="D663" s="199" t="s">
        <v>229</v>
      </c>
      <c r="E663" s="200" t="s">
        <v>44</v>
      </c>
      <c r="F663" s="201" t="s">
        <v>1321</v>
      </c>
      <c r="G663" s="198"/>
      <c r="H663" s="200" t="s">
        <v>44</v>
      </c>
      <c r="I663" s="202"/>
      <c r="J663" s="198"/>
      <c r="K663" s="198"/>
      <c r="L663" s="203"/>
      <c r="M663" s="204"/>
      <c r="N663" s="205"/>
      <c r="O663" s="205"/>
      <c r="P663" s="205"/>
      <c r="Q663" s="205"/>
      <c r="R663" s="205"/>
      <c r="S663" s="205"/>
      <c r="T663" s="206"/>
      <c r="AT663" s="207" t="s">
        <v>229</v>
      </c>
      <c r="AU663" s="207" t="s">
        <v>21</v>
      </c>
      <c r="AV663" s="13" t="s">
        <v>89</v>
      </c>
      <c r="AW663" s="13" t="s">
        <v>42</v>
      </c>
      <c r="AX663" s="13" t="s">
        <v>82</v>
      </c>
      <c r="AY663" s="207" t="s">
        <v>221</v>
      </c>
    </row>
    <row r="664" spans="1:65" s="14" customFormat="1">
      <c r="B664" s="208"/>
      <c r="C664" s="209"/>
      <c r="D664" s="199" t="s">
        <v>229</v>
      </c>
      <c r="E664" s="210" t="s">
        <v>44</v>
      </c>
      <c r="F664" s="211" t="s">
        <v>1483</v>
      </c>
      <c r="G664" s="209"/>
      <c r="H664" s="212">
        <v>1</v>
      </c>
      <c r="I664" s="213"/>
      <c r="J664" s="209"/>
      <c r="K664" s="209"/>
      <c r="L664" s="214"/>
      <c r="M664" s="215"/>
      <c r="N664" s="216"/>
      <c r="O664" s="216"/>
      <c r="P664" s="216"/>
      <c r="Q664" s="216"/>
      <c r="R664" s="216"/>
      <c r="S664" s="216"/>
      <c r="T664" s="217"/>
      <c r="AT664" s="218" t="s">
        <v>229</v>
      </c>
      <c r="AU664" s="218" t="s">
        <v>21</v>
      </c>
      <c r="AV664" s="14" t="s">
        <v>21</v>
      </c>
      <c r="AW664" s="14" t="s">
        <v>42</v>
      </c>
      <c r="AX664" s="14" t="s">
        <v>82</v>
      </c>
      <c r="AY664" s="218" t="s">
        <v>221</v>
      </c>
    </row>
    <row r="665" spans="1:65" s="15" customFormat="1">
      <c r="B665" s="219"/>
      <c r="C665" s="220"/>
      <c r="D665" s="199" t="s">
        <v>229</v>
      </c>
      <c r="E665" s="221" t="s">
        <v>44</v>
      </c>
      <c r="F665" s="222" t="s">
        <v>232</v>
      </c>
      <c r="G665" s="220"/>
      <c r="H665" s="223">
        <v>1</v>
      </c>
      <c r="I665" s="224"/>
      <c r="J665" s="220"/>
      <c r="K665" s="220"/>
      <c r="L665" s="225"/>
      <c r="M665" s="226"/>
      <c r="N665" s="227"/>
      <c r="O665" s="227"/>
      <c r="P665" s="227"/>
      <c r="Q665" s="227"/>
      <c r="R665" s="227"/>
      <c r="S665" s="227"/>
      <c r="T665" s="228"/>
      <c r="AT665" s="229" t="s">
        <v>229</v>
      </c>
      <c r="AU665" s="229" t="s">
        <v>21</v>
      </c>
      <c r="AV665" s="15" t="s">
        <v>227</v>
      </c>
      <c r="AW665" s="15" t="s">
        <v>42</v>
      </c>
      <c r="AX665" s="15" t="s">
        <v>89</v>
      </c>
      <c r="AY665" s="229" t="s">
        <v>221</v>
      </c>
    </row>
    <row r="666" spans="1:65" s="2" customFormat="1" ht="14.45" customHeight="1">
      <c r="A666" s="37"/>
      <c r="B666" s="38"/>
      <c r="C666" s="245" t="s">
        <v>757</v>
      </c>
      <c r="D666" s="245" t="s">
        <v>447</v>
      </c>
      <c r="E666" s="246" t="s">
        <v>1491</v>
      </c>
      <c r="F666" s="247" t="s">
        <v>1492</v>
      </c>
      <c r="G666" s="248" t="s">
        <v>501</v>
      </c>
      <c r="H666" s="249">
        <v>1.02</v>
      </c>
      <c r="I666" s="250"/>
      <c r="J666" s="251">
        <f>ROUND(I666*H666,2)</f>
        <v>0</v>
      </c>
      <c r="K666" s="247" t="s">
        <v>226</v>
      </c>
      <c r="L666" s="252"/>
      <c r="M666" s="253" t="s">
        <v>44</v>
      </c>
      <c r="N666" s="254" t="s">
        <v>53</v>
      </c>
      <c r="O666" s="67"/>
      <c r="P666" s="193">
        <f>O666*H666</f>
        <v>0</v>
      </c>
      <c r="Q666" s="193">
        <v>0.52100000000000002</v>
      </c>
      <c r="R666" s="193">
        <f>Q666*H666</f>
        <v>0.53142</v>
      </c>
      <c r="S666" s="193">
        <v>0</v>
      </c>
      <c r="T666" s="194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195" t="s">
        <v>267</v>
      </c>
      <c r="AT666" s="195" t="s">
        <v>447</v>
      </c>
      <c r="AU666" s="195" t="s">
        <v>21</v>
      </c>
      <c r="AY666" s="19" t="s">
        <v>221</v>
      </c>
      <c r="BE666" s="196">
        <f>IF(N666="základní",J666,0)</f>
        <v>0</v>
      </c>
      <c r="BF666" s="196">
        <f>IF(N666="snížená",J666,0)</f>
        <v>0</v>
      </c>
      <c r="BG666" s="196">
        <f>IF(N666="zákl. přenesená",J666,0)</f>
        <v>0</v>
      </c>
      <c r="BH666" s="196">
        <f>IF(N666="sníž. přenesená",J666,0)</f>
        <v>0</v>
      </c>
      <c r="BI666" s="196">
        <f>IF(N666="nulová",J666,0)</f>
        <v>0</v>
      </c>
      <c r="BJ666" s="19" t="s">
        <v>89</v>
      </c>
      <c r="BK666" s="196">
        <f>ROUND(I666*H666,2)</f>
        <v>0</v>
      </c>
      <c r="BL666" s="19" t="s">
        <v>227</v>
      </c>
      <c r="BM666" s="195" t="s">
        <v>1493</v>
      </c>
    </row>
    <row r="667" spans="1:65" s="14" customFormat="1">
      <c r="B667" s="208"/>
      <c r="C667" s="209"/>
      <c r="D667" s="199" t="s">
        <v>229</v>
      </c>
      <c r="E667" s="209"/>
      <c r="F667" s="211" t="s">
        <v>1306</v>
      </c>
      <c r="G667" s="209"/>
      <c r="H667" s="212">
        <v>1.02</v>
      </c>
      <c r="I667" s="213"/>
      <c r="J667" s="209"/>
      <c r="K667" s="209"/>
      <c r="L667" s="214"/>
      <c r="M667" s="215"/>
      <c r="N667" s="216"/>
      <c r="O667" s="216"/>
      <c r="P667" s="216"/>
      <c r="Q667" s="216"/>
      <c r="R667" s="216"/>
      <c r="S667" s="216"/>
      <c r="T667" s="217"/>
      <c r="AT667" s="218" t="s">
        <v>229</v>
      </c>
      <c r="AU667" s="218" t="s">
        <v>21</v>
      </c>
      <c r="AV667" s="14" t="s">
        <v>21</v>
      </c>
      <c r="AW667" s="14" t="s">
        <v>4</v>
      </c>
      <c r="AX667" s="14" t="s">
        <v>89</v>
      </c>
      <c r="AY667" s="218" t="s">
        <v>221</v>
      </c>
    </row>
    <row r="668" spans="1:65" s="2" customFormat="1" ht="14.45" customHeight="1">
      <c r="A668" s="37"/>
      <c r="B668" s="38"/>
      <c r="C668" s="184" t="s">
        <v>767</v>
      </c>
      <c r="D668" s="184" t="s">
        <v>223</v>
      </c>
      <c r="E668" s="185" t="s">
        <v>1494</v>
      </c>
      <c r="F668" s="186" t="s">
        <v>1495</v>
      </c>
      <c r="G668" s="187" t="s">
        <v>501</v>
      </c>
      <c r="H668" s="188">
        <v>4</v>
      </c>
      <c r="I668" s="189"/>
      <c r="J668" s="190">
        <f>ROUND(I668*H668,2)</f>
        <v>0</v>
      </c>
      <c r="K668" s="186" t="s">
        <v>226</v>
      </c>
      <c r="L668" s="42"/>
      <c r="M668" s="191" t="s">
        <v>44</v>
      </c>
      <c r="N668" s="192" t="s">
        <v>53</v>
      </c>
      <c r="O668" s="67"/>
      <c r="P668" s="193">
        <f>O668*H668</f>
        <v>0</v>
      </c>
      <c r="Q668" s="193">
        <v>0.34089999999999998</v>
      </c>
      <c r="R668" s="193">
        <f>Q668*H668</f>
        <v>1.3635999999999999</v>
      </c>
      <c r="S668" s="193">
        <v>0</v>
      </c>
      <c r="T668" s="194">
        <f>S668*H668</f>
        <v>0</v>
      </c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R668" s="195" t="s">
        <v>227</v>
      </c>
      <c r="AT668" s="195" t="s">
        <v>223</v>
      </c>
      <c r="AU668" s="195" t="s">
        <v>21</v>
      </c>
      <c r="AY668" s="19" t="s">
        <v>221</v>
      </c>
      <c r="BE668" s="196">
        <f>IF(N668="základní",J668,0)</f>
        <v>0</v>
      </c>
      <c r="BF668" s="196">
        <f>IF(N668="snížená",J668,0)</f>
        <v>0</v>
      </c>
      <c r="BG668" s="196">
        <f>IF(N668="zákl. přenesená",J668,0)</f>
        <v>0</v>
      </c>
      <c r="BH668" s="196">
        <f>IF(N668="sníž. přenesená",J668,0)</f>
        <v>0</v>
      </c>
      <c r="BI668" s="196">
        <f>IF(N668="nulová",J668,0)</f>
        <v>0</v>
      </c>
      <c r="BJ668" s="19" t="s">
        <v>89</v>
      </c>
      <c r="BK668" s="196">
        <f>ROUND(I668*H668,2)</f>
        <v>0</v>
      </c>
      <c r="BL668" s="19" t="s">
        <v>227</v>
      </c>
      <c r="BM668" s="195" t="s">
        <v>1496</v>
      </c>
    </row>
    <row r="669" spans="1:65" s="13" customFormat="1">
      <c r="B669" s="197"/>
      <c r="C669" s="198"/>
      <c r="D669" s="199" t="s">
        <v>229</v>
      </c>
      <c r="E669" s="200" t="s">
        <v>44</v>
      </c>
      <c r="F669" s="201" t="s">
        <v>1497</v>
      </c>
      <c r="G669" s="198"/>
      <c r="H669" s="200" t="s">
        <v>44</v>
      </c>
      <c r="I669" s="202"/>
      <c r="J669" s="198"/>
      <c r="K669" s="198"/>
      <c r="L669" s="203"/>
      <c r="M669" s="204"/>
      <c r="N669" s="205"/>
      <c r="O669" s="205"/>
      <c r="P669" s="205"/>
      <c r="Q669" s="205"/>
      <c r="R669" s="205"/>
      <c r="S669" s="205"/>
      <c r="T669" s="206"/>
      <c r="AT669" s="207" t="s">
        <v>229</v>
      </c>
      <c r="AU669" s="207" t="s">
        <v>21</v>
      </c>
      <c r="AV669" s="13" t="s">
        <v>89</v>
      </c>
      <c r="AW669" s="13" t="s">
        <v>42</v>
      </c>
      <c r="AX669" s="13" t="s">
        <v>82</v>
      </c>
      <c r="AY669" s="207" t="s">
        <v>221</v>
      </c>
    </row>
    <row r="670" spans="1:65" s="14" customFormat="1">
      <c r="B670" s="208"/>
      <c r="C670" s="209"/>
      <c r="D670" s="199" t="s">
        <v>229</v>
      </c>
      <c r="E670" s="210" t="s">
        <v>44</v>
      </c>
      <c r="F670" s="211" t="s">
        <v>814</v>
      </c>
      <c r="G670" s="209"/>
      <c r="H670" s="212">
        <v>4</v>
      </c>
      <c r="I670" s="213"/>
      <c r="J670" s="209"/>
      <c r="K670" s="209"/>
      <c r="L670" s="214"/>
      <c r="M670" s="215"/>
      <c r="N670" s="216"/>
      <c r="O670" s="216"/>
      <c r="P670" s="216"/>
      <c r="Q670" s="216"/>
      <c r="R670" s="216"/>
      <c r="S670" s="216"/>
      <c r="T670" s="217"/>
      <c r="AT670" s="218" t="s">
        <v>229</v>
      </c>
      <c r="AU670" s="218" t="s">
        <v>21</v>
      </c>
      <c r="AV670" s="14" t="s">
        <v>21</v>
      </c>
      <c r="AW670" s="14" t="s">
        <v>42</v>
      </c>
      <c r="AX670" s="14" t="s">
        <v>82</v>
      </c>
      <c r="AY670" s="218" t="s">
        <v>221</v>
      </c>
    </row>
    <row r="671" spans="1:65" s="15" customFormat="1">
      <c r="B671" s="219"/>
      <c r="C671" s="220"/>
      <c r="D671" s="199" t="s">
        <v>229</v>
      </c>
      <c r="E671" s="221" t="s">
        <v>44</v>
      </c>
      <c r="F671" s="222" t="s">
        <v>232</v>
      </c>
      <c r="G671" s="220"/>
      <c r="H671" s="223">
        <v>4</v>
      </c>
      <c r="I671" s="224"/>
      <c r="J671" s="220"/>
      <c r="K671" s="220"/>
      <c r="L671" s="225"/>
      <c r="M671" s="226"/>
      <c r="N671" s="227"/>
      <c r="O671" s="227"/>
      <c r="P671" s="227"/>
      <c r="Q671" s="227"/>
      <c r="R671" s="227"/>
      <c r="S671" s="227"/>
      <c r="T671" s="228"/>
      <c r="AT671" s="229" t="s">
        <v>229</v>
      </c>
      <c r="AU671" s="229" t="s">
        <v>21</v>
      </c>
      <c r="AV671" s="15" t="s">
        <v>227</v>
      </c>
      <c r="AW671" s="15" t="s">
        <v>42</v>
      </c>
      <c r="AX671" s="15" t="s">
        <v>89</v>
      </c>
      <c r="AY671" s="229" t="s">
        <v>221</v>
      </c>
    </row>
    <row r="672" spans="1:65" s="2" customFormat="1" ht="14.45" customHeight="1">
      <c r="A672" s="37"/>
      <c r="B672" s="38"/>
      <c r="C672" s="245" t="s">
        <v>771</v>
      </c>
      <c r="D672" s="245" t="s">
        <v>447</v>
      </c>
      <c r="E672" s="246" t="s">
        <v>1498</v>
      </c>
      <c r="F672" s="247" t="s">
        <v>1499</v>
      </c>
      <c r="G672" s="248" t="s">
        <v>501</v>
      </c>
      <c r="H672" s="249">
        <v>4.08</v>
      </c>
      <c r="I672" s="250"/>
      <c r="J672" s="251">
        <f>ROUND(I672*H672,2)</f>
        <v>0</v>
      </c>
      <c r="K672" s="247" t="s">
        <v>226</v>
      </c>
      <c r="L672" s="252"/>
      <c r="M672" s="253" t="s">
        <v>44</v>
      </c>
      <c r="N672" s="254" t="s">
        <v>53</v>
      </c>
      <c r="O672" s="67"/>
      <c r="P672" s="193">
        <f>O672*H672</f>
        <v>0</v>
      </c>
      <c r="Q672" s="193">
        <v>7.1999999999999995E-2</v>
      </c>
      <c r="R672" s="193">
        <f>Q672*H672</f>
        <v>0.29375999999999997</v>
      </c>
      <c r="S672" s="193">
        <v>0</v>
      </c>
      <c r="T672" s="194">
        <f>S672*H672</f>
        <v>0</v>
      </c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R672" s="195" t="s">
        <v>267</v>
      </c>
      <c r="AT672" s="195" t="s">
        <v>447</v>
      </c>
      <c r="AU672" s="195" t="s">
        <v>21</v>
      </c>
      <c r="AY672" s="19" t="s">
        <v>221</v>
      </c>
      <c r="BE672" s="196">
        <f>IF(N672="základní",J672,0)</f>
        <v>0</v>
      </c>
      <c r="BF672" s="196">
        <f>IF(N672="snížená",J672,0)</f>
        <v>0</v>
      </c>
      <c r="BG672" s="196">
        <f>IF(N672="zákl. přenesená",J672,0)</f>
        <v>0</v>
      </c>
      <c r="BH672" s="196">
        <f>IF(N672="sníž. přenesená",J672,0)</f>
        <v>0</v>
      </c>
      <c r="BI672" s="196">
        <f>IF(N672="nulová",J672,0)</f>
        <v>0</v>
      </c>
      <c r="BJ672" s="19" t="s">
        <v>89</v>
      </c>
      <c r="BK672" s="196">
        <f>ROUND(I672*H672,2)</f>
        <v>0</v>
      </c>
      <c r="BL672" s="19" t="s">
        <v>227</v>
      </c>
      <c r="BM672" s="195" t="s">
        <v>1500</v>
      </c>
    </row>
    <row r="673" spans="1:65" s="14" customFormat="1">
      <c r="B673" s="208"/>
      <c r="C673" s="209"/>
      <c r="D673" s="199" t="s">
        <v>229</v>
      </c>
      <c r="E673" s="209"/>
      <c r="F673" s="211" t="s">
        <v>1314</v>
      </c>
      <c r="G673" s="209"/>
      <c r="H673" s="212">
        <v>4.08</v>
      </c>
      <c r="I673" s="213"/>
      <c r="J673" s="209"/>
      <c r="K673" s="209"/>
      <c r="L673" s="214"/>
      <c r="M673" s="215"/>
      <c r="N673" s="216"/>
      <c r="O673" s="216"/>
      <c r="P673" s="216"/>
      <c r="Q673" s="216"/>
      <c r="R673" s="216"/>
      <c r="S673" s="216"/>
      <c r="T673" s="217"/>
      <c r="AT673" s="218" t="s">
        <v>229</v>
      </c>
      <c r="AU673" s="218" t="s">
        <v>21</v>
      </c>
      <c r="AV673" s="14" t="s">
        <v>21</v>
      </c>
      <c r="AW673" s="14" t="s">
        <v>4</v>
      </c>
      <c r="AX673" s="14" t="s">
        <v>89</v>
      </c>
      <c r="AY673" s="218" t="s">
        <v>221</v>
      </c>
    </row>
    <row r="674" spans="1:65" s="2" customFormat="1" ht="14.45" customHeight="1">
      <c r="A674" s="37"/>
      <c r="B674" s="38"/>
      <c r="C674" s="245" t="s">
        <v>775</v>
      </c>
      <c r="D674" s="245" t="s">
        <v>447</v>
      </c>
      <c r="E674" s="246" t="s">
        <v>1501</v>
      </c>
      <c r="F674" s="247" t="s">
        <v>1502</v>
      </c>
      <c r="G674" s="248" t="s">
        <v>501</v>
      </c>
      <c r="H674" s="249">
        <v>4.08</v>
      </c>
      <c r="I674" s="250"/>
      <c r="J674" s="251">
        <f>ROUND(I674*H674,2)</f>
        <v>0</v>
      </c>
      <c r="K674" s="247" t="s">
        <v>226</v>
      </c>
      <c r="L674" s="252"/>
      <c r="M674" s="253" t="s">
        <v>44</v>
      </c>
      <c r="N674" s="254" t="s">
        <v>53</v>
      </c>
      <c r="O674" s="67"/>
      <c r="P674" s="193">
        <f>O674*H674</f>
        <v>0</v>
      </c>
      <c r="Q674" s="193">
        <v>0.08</v>
      </c>
      <c r="R674" s="193">
        <f>Q674*H674</f>
        <v>0.32640000000000002</v>
      </c>
      <c r="S674" s="193">
        <v>0</v>
      </c>
      <c r="T674" s="194">
        <f>S674*H674</f>
        <v>0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195" t="s">
        <v>267</v>
      </c>
      <c r="AT674" s="195" t="s">
        <v>447</v>
      </c>
      <c r="AU674" s="195" t="s">
        <v>21</v>
      </c>
      <c r="AY674" s="19" t="s">
        <v>221</v>
      </c>
      <c r="BE674" s="196">
        <f>IF(N674="základní",J674,0)</f>
        <v>0</v>
      </c>
      <c r="BF674" s="196">
        <f>IF(N674="snížená",J674,0)</f>
        <v>0</v>
      </c>
      <c r="BG674" s="196">
        <f>IF(N674="zákl. přenesená",J674,0)</f>
        <v>0</v>
      </c>
      <c r="BH674" s="196">
        <f>IF(N674="sníž. přenesená",J674,0)</f>
        <v>0</v>
      </c>
      <c r="BI674" s="196">
        <f>IF(N674="nulová",J674,0)</f>
        <v>0</v>
      </c>
      <c r="BJ674" s="19" t="s">
        <v>89</v>
      </c>
      <c r="BK674" s="196">
        <f>ROUND(I674*H674,2)</f>
        <v>0</v>
      </c>
      <c r="BL674" s="19" t="s">
        <v>227</v>
      </c>
      <c r="BM674" s="195" t="s">
        <v>1503</v>
      </c>
    </row>
    <row r="675" spans="1:65" s="14" customFormat="1">
      <c r="B675" s="208"/>
      <c r="C675" s="209"/>
      <c r="D675" s="199" t="s">
        <v>229</v>
      </c>
      <c r="E675" s="209"/>
      <c r="F675" s="211" t="s">
        <v>1314</v>
      </c>
      <c r="G675" s="209"/>
      <c r="H675" s="212">
        <v>4.08</v>
      </c>
      <c r="I675" s="213"/>
      <c r="J675" s="209"/>
      <c r="K675" s="209"/>
      <c r="L675" s="214"/>
      <c r="M675" s="215"/>
      <c r="N675" s="216"/>
      <c r="O675" s="216"/>
      <c r="P675" s="216"/>
      <c r="Q675" s="216"/>
      <c r="R675" s="216"/>
      <c r="S675" s="216"/>
      <c r="T675" s="217"/>
      <c r="AT675" s="218" t="s">
        <v>229</v>
      </c>
      <c r="AU675" s="218" t="s">
        <v>21</v>
      </c>
      <c r="AV675" s="14" t="s">
        <v>21</v>
      </c>
      <c r="AW675" s="14" t="s">
        <v>4</v>
      </c>
      <c r="AX675" s="14" t="s">
        <v>89</v>
      </c>
      <c r="AY675" s="218" t="s">
        <v>221</v>
      </c>
    </row>
    <row r="676" spans="1:65" s="2" customFormat="1" ht="14.45" customHeight="1">
      <c r="A676" s="37"/>
      <c r="B676" s="38"/>
      <c r="C676" s="245" t="s">
        <v>779</v>
      </c>
      <c r="D676" s="245" t="s">
        <v>447</v>
      </c>
      <c r="E676" s="246" t="s">
        <v>1504</v>
      </c>
      <c r="F676" s="247" t="s">
        <v>1505</v>
      </c>
      <c r="G676" s="248" t="s">
        <v>501</v>
      </c>
      <c r="H676" s="249">
        <v>4.08</v>
      </c>
      <c r="I676" s="250"/>
      <c r="J676" s="251">
        <f>ROUND(I676*H676,2)</f>
        <v>0</v>
      </c>
      <c r="K676" s="247" t="s">
        <v>226</v>
      </c>
      <c r="L676" s="252"/>
      <c r="M676" s="253" t="s">
        <v>44</v>
      </c>
      <c r="N676" s="254" t="s">
        <v>53</v>
      </c>
      <c r="O676" s="67"/>
      <c r="P676" s="193">
        <f>O676*H676</f>
        <v>0</v>
      </c>
      <c r="Q676" s="193">
        <v>5.7000000000000002E-2</v>
      </c>
      <c r="R676" s="193">
        <f>Q676*H676</f>
        <v>0.23256000000000002</v>
      </c>
      <c r="S676" s="193">
        <v>0</v>
      </c>
      <c r="T676" s="194">
        <f>S676*H676</f>
        <v>0</v>
      </c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R676" s="195" t="s">
        <v>267</v>
      </c>
      <c r="AT676" s="195" t="s">
        <v>447</v>
      </c>
      <c r="AU676" s="195" t="s">
        <v>21</v>
      </c>
      <c r="AY676" s="19" t="s">
        <v>221</v>
      </c>
      <c r="BE676" s="196">
        <f>IF(N676="základní",J676,0)</f>
        <v>0</v>
      </c>
      <c r="BF676" s="196">
        <f>IF(N676="snížená",J676,0)</f>
        <v>0</v>
      </c>
      <c r="BG676" s="196">
        <f>IF(N676="zákl. přenesená",J676,0)</f>
        <v>0</v>
      </c>
      <c r="BH676" s="196">
        <f>IF(N676="sníž. přenesená",J676,0)</f>
        <v>0</v>
      </c>
      <c r="BI676" s="196">
        <f>IF(N676="nulová",J676,0)</f>
        <v>0</v>
      </c>
      <c r="BJ676" s="19" t="s">
        <v>89</v>
      </c>
      <c r="BK676" s="196">
        <f>ROUND(I676*H676,2)</f>
        <v>0</v>
      </c>
      <c r="BL676" s="19" t="s">
        <v>227</v>
      </c>
      <c r="BM676" s="195" t="s">
        <v>1506</v>
      </c>
    </row>
    <row r="677" spans="1:65" s="14" customFormat="1">
      <c r="B677" s="208"/>
      <c r="C677" s="209"/>
      <c r="D677" s="199" t="s">
        <v>229</v>
      </c>
      <c r="E677" s="209"/>
      <c r="F677" s="211" t="s">
        <v>1314</v>
      </c>
      <c r="G677" s="209"/>
      <c r="H677" s="212">
        <v>4.08</v>
      </c>
      <c r="I677" s="213"/>
      <c r="J677" s="209"/>
      <c r="K677" s="209"/>
      <c r="L677" s="214"/>
      <c r="M677" s="215"/>
      <c r="N677" s="216"/>
      <c r="O677" s="216"/>
      <c r="P677" s="216"/>
      <c r="Q677" s="216"/>
      <c r="R677" s="216"/>
      <c r="S677" s="216"/>
      <c r="T677" s="217"/>
      <c r="AT677" s="218" t="s">
        <v>229</v>
      </c>
      <c r="AU677" s="218" t="s">
        <v>21</v>
      </c>
      <c r="AV677" s="14" t="s">
        <v>21</v>
      </c>
      <c r="AW677" s="14" t="s">
        <v>4</v>
      </c>
      <c r="AX677" s="14" t="s">
        <v>89</v>
      </c>
      <c r="AY677" s="218" t="s">
        <v>221</v>
      </c>
    </row>
    <row r="678" spans="1:65" s="2" customFormat="1" ht="14.45" customHeight="1">
      <c r="A678" s="37"/>
      <c r="B678" s="38"/>
      <c r="C678" s="245" t="s">
        <v>788</v>
      </c>
      <c r="D678" s="245" t="s">
        <v>447</v>
      </c>
      <c r="E678" s="246" t="s">
        <v>1507</v>
      </c>
      <c r="F678" s="247" t="s">
        <v>1508</v>
      </c>
      <c r="G678" s="248" t="s">
        <v>501</v>
      </c>
      <c r="H678" s="249">
        <v>4.08</v>
      </c>
      <c r="I678" s="250"/>
      <c r="J678" s="251">
        <f>ROUND(I678*H678,2)</f>
        <v>0</v>
      </c>
      <c r="K678" s="247" t="s">
        <v>226</v>
      </c>
      <c r="L678" s="252"/>
      <c r="M678" s="253" t="s">
        <v>44</v>
      </c>
      <c r="N678" s="254" t="s">
        <v>53</v>
      </c>
      <c r="O678" s="67"/>
      <c r="P678" s="193">
        <f>O678*H678</f>
        <v>0</v>
      </c>
      <c r="Q678" s="193">
        <v>5.8000000000000003E-2</v>
      </c>
      <c r="R678" s="193">
        <f>Q678*H678</f>
        <v>0.23664000000000002</v>
      </c>
      <c r="S678" s="193">
        <v>0</v>
      </c>
      <c r="T678" s="194">
        <f>S678*H678</f>
        <v>0</v>
      </c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R678" s="195" t="s">
        <v>267</v>
      </c>
      <c r="AT678" s="195" t="s">
        <v>447</v>
      </c>
      <c r="AU678" s="195" t="s">
        <v>21</v>
      </c>
      <c r="AY678" s="19" t="s">
        <v>221</v>
      </c>
      <c r="BE678" s="196">
        <f>IF(N678="základní",J678,0)</f>
        <v>0</v>
      </c>
      <c r="BF678" s="196">
        <f>IF(N678="snížená",J678,0)</f>
        <v>0</v>
      </c>
      <c r="BG678" s="196">
        <f>IF(N678="zákl. přenesená",J678,0)</f>
        <v>0</v>
      </c>
      <c r="BH678" s="196">
        <f>IF(N678="sníž. přenesená",J678,0)</f>
        <v>0</v>
      </c>
      <c r="BI678" s="196">
        <f>IF(N678="nulová",J678,0)</f>
        <v>0</v>
      </c>
      <c r="BJ678" s="19" t="s">
        <v>89</v>
      </c>
      <c r="BK678" s="196">
        <f>ROUND(I678*H678,2)</f>
        <v>0</v>
      </c>
      <c r="BL678" s="19" t="s">
        <v>227</v>
      </c>
      <c r="BM678" s="195" t="s">
        <v>1509</v>
      </c>
    </row>
    <row r="679" spans="1:65" s="14" customFormat="1">
      <c r="B679" s="208"/>
      <c r="C679" s="209"/>
      <c r="D679" s="199" t="s">
        <v>229</v>
      </c>
      <c r="E679" s="209"/>
      <c r="F679" s="211" t="s">
        <v>1314</v>
      </c>
      <c r="G679" s="209"/>
      <c r="H679" s="212">
        <v>4.08</v>
      </c>
      <c r="I679" s="213"/>
      <c r="J679" s="209"/>
      <c r="K679" s="209"/>
      <c r="L679" s="214"/>
      <c r="M679" s="215"/>
      <c r="N679" s="216"/>
      <c r="O679" s="216"/>
      <c r="P679" s="216"/>
      <c r="Q679" s="216"/>
      <c r="R679" s="216"/>
      <c r="S679" s="216"/>
      <c r="T679" s="217"/>
      <c r="AT679" s="218" t="s">
        <v>229</v>
      </c>
      <c r="AU679" s="218" t="s">
        <v>21</v>
      </c>
      <c r="AV679" s="14" t="s">
        <v>21</v>
      </c>
      <c r="AW679" s="14" t="s">
        <v>4</v>
      </c>
      <c r="AX679" s="14" t="s">
        <v>89</v>
      </c>
      <c r="AY679" s="218" t="s">
        <v>221</v>
      </c>
    </row>
    <row r="680" spans="1:65" s="2" customFormat="1" ht="14.45" customHeight="1">
      <c r="A680" s="37"/>
      <c r="B680" s="38"/>
      <c r="C680" s="245" t="s">
        <v>792</v>
      </c>
      <c r="D680" s="245" t="s">
        <v>447</v>
      </c>
      <c r="E680" s="246" t="s">
        <v>1510</v>
      </c>
      <c r="F680" s="247" t="s">
        <v>1511</v>
      </c>
      <c r="G680" s="248" t="s">
        <v>501</v>
      </c>
      <c r="H680" s="249">
        <v>4.08</v>
      </c>
      <c r="I680" s="250"/>
      <c r="J680" s="251">
        <f>ROUND(I680*H680,2)</f>
        <v>0</v>
      </c>
      <c r="K680" s="247" t="s">
        <v>226</v>
      </c>
      <c r="L680" s="252"/>
      <c r="M680" s="253" t="s">
        <v>44</v>
      </c>
      <c r="N680" s="254" t="s">
        <v>53</v>
      </c>
      <c r="O680" s="67"/>
      <c r="P680" s="193">
        <f>O680*H680</f>
        <v>0</v>
      </c>
      <c r="Q680" s="193">
        <v>2.7E-2</v>
      </c>
      <c r="R680" s="193">
        <f>Q680*H680</f>
        <v>0.11015999999999999</v>
      </c>
      <c r="S680" s="193">
        <v>0</v>
      </c>
      <c r="T680" s="194">
        <f>S680*H680</f>
        <v>0</v>
      </c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R680" s="195" t="s">
        <v>267</v>
      </c>
      <c r="AT680" s="195" t="s">
        <v>447</v>
      </c>
      <c r="AU680" s="195" t="s">
        <v>21</v>
      </c>
      <c r="AY680" s="19" t="s">
        <v>221</v>
      </c>
      <c r="BE680" s="196">
        <f>IF(N680="základní",J680,0)</f>
        <v>0</v>
      </c>
      <c r="BF680" s="196">
        <f>IF(N680="snížená",J680,0)</f>
        <v>0</v>
      </c>
      <c r="BG680" s="196">
        <f>IF(N680="zákl. přenesená",J680,0)</f>
        <v>0</v>
      </c>
      <c r="BH680" s="196">
        <f>IF(N680="sníž. přenesená",J680,0)</f>
        <v>0</v>
      </c>
      <c r="BI680" s="196">
        <f>IF(N680="nulová",J680,0)</f>
        <v>0</v>
      </c>
      <c r="BJ680" s="19" t="s">
        <v>89</v>
      </c>
      <c r="BK680" s="196">
        <f>ROUND(I680*H680,2)</f>
        <v>0</v>
      </c>
      <c r="BL680" s="19" t="s">
        <v>227</v>
      </c>
      <c r="BM680" s="195" t="s">
        <v>1512</v>
      </c>
    </row>
    <row r="681" spans="1:65" s="14" customFormat="1">
      <c r="B681" s="208"/>
      <c r="C681" s="209"/>
      <c r="D681" s="199" t="s">
        <v>229</v>
      </c>
      <c r="E681" s="209"/>
      <c r="F681" s="211" t="s">
        <v>1314</v>
      </c>
      <c r="G681" s="209"/>
      <c r="H681" s="212">
        <v>4.08</v>
      </c>
      <c r="I681" s="213"/>
      <c r="J681" s="209"/>
      <c r="K681" s="209"/>
      <c r="L681" s="214"/>
      <c r="M681" s="215"/>
      <c r="N681" s="216"/>
      <c r="O681" s="216"/>
      <c r="P681" s="216"/>
      <c r="Q681" s="216"/>
      <c r="R681" s="216"/>
      <c r="S681" s="216"/>
      <c r="T681" s="217"/>
      <c r="AT681" s="218" t="s">
        <v>229</v>
      </c>
      <c r="AU681" s="218" t="s">
        <v>21</v>
      </c>
      <c r="AV681" s="14" t="s">
        <v>21</v>
      </c>
      <c r="AW681" s="14" t="s">
        <v>4</v>
      </c>
      <c r="AX681" s="14" t="s">
        <v>89</v>
      </c>
      <c r="AY681" s="218" t="s">
        <v>221</v>
      </c>
    </row>
    <row r="682" spans="1:65" s="2" customFormat="1" ht="14.45" customHeight="1">
      <c r="A682" s="37"/>
      <c r="B682" s="38"/>
      <c r="C682" s="184" t="s">
        <v>796</v>
      </c>
      <c r="D682" s="184" t="s">
        <v>223</v>
      </c>
      <c r="E682" s="185" t="s">
        <v>1513</v>
      </c>
      <c r="F682" s="186" t="s">
        <v>1514</v>
      </c>
      <c r="G682" s="187" t="s">
        <v>501</v>
      </c>
      <c r="H682" s="188">
        <v>8</v>
      </c>
      <c r="I682" s="189"/>
      <c r="J682" s="190">
        <f>ROUND(I682*H682,2)</f>
        <v>0</v>
      </c>
      <c r="K682" s="186" t="s">
        <v>226</v>
      </c>
      <c r="L682" s="42"/>
      <c r="M682" s="191" t="s">
        <v>44</v>
      </c>
      <c r="N682" s="192" t="s">
        <v>53</v>
      </c>
      <c r="O682" s="67"/>
      <c r="P682" s="193">
        <f>O682*H682</f>
        <v>0</v>
      </c>
      <c r="Q682" s="193">
        <v>0.21734000000000001</v>
      </c>
      <c r="R682" s="193">
        <f>Q682*H682</f>
        <v>1.73872</v>
      </c>
      <c r="S682" s="193">
        <v>0</v>
      </c>
      <c r="T682" s="194">
        <f>S682*H682</f>
        <v>0</v>
      </c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R682" s="195" t="s">
        <v>227</v>
      </c>
      <c r="AT682" s="195" t="s">
        <v>223</v>
      </c>
      <c r="AU682" s="195" t="s">
        <v>21</v>
      </c>
      <c r="AY682" s="19" t="s">
        <v>221</v>
      </c>
      <c r="BE682" s="196">
        <f>IF(N682="základní",J682,0)</f>
        <v>0</v>
      </c>
      <c r="BF682" s="196">
        <f>IF(N682="snížená",J682,0)</f>
        <v>0</v>
      </c>
      <c r="BG682" s="196">
        <f>IF(N682="zákl. přenesená",J682,0)</f>
        <v>0</v>
      </c>
      <c r="BH682" s="196">
        <f>IF(N682="sníž. přenesená",J682,0)</f>
        <v>0</v>
      </c>
      <c r="BI682" s="196">
        <f>IF(N682="nulová",J682,0)</f>
        <v>0</v>
      </c>
      <c r="BJ682" s="19" t="s">
        <v>89</v>
      </c>
      <c r="BK682" s="196">
        <f>ROUND(I682*H682,2)</f>
        <v>0</v>
      </c>
      <c r="BL682" s="19" t="s">
        <v>227</v>
      </c>
      <c r="BM682" s="195" t="s">
        <v>1515</v>
      </c>
    </row>
    <row r="683" spans="1:65" s="13" customFormat="1">
      <c r="B683" s="197"/>
      <c r="C683" s="198"/>
      <c r="D683" s="199" t="s">
        <v>229</v>
      </c>
      <c r="E683" s="200" t="s">
        <v>44</v>
      </c>
      <c r="F683" s="201" t="s">
        <v>320</v>
      </c>
      <c r="G683" s="198"/>
      <c r="H683" s="200" t="s">
        <v>44</v>
      </c>
      <c r="I683" s="202"/>
      <c r="J683" s="198"/>
      <c r="K683" s="198"/>
      <c r="L683" s="203"/>
      <c r="M683" s="204"/>
      <c r="N683" s="205"/>
      <c r="O683" s="205"/>
      <c r="P683" s="205"/>
      <c r="Q683" s="205"/>
      <c r="R683" s="205"/>
      <c r="S683" s="205"/>
      <c r="T683" s="206"/>
      <c r="AT683" s="207" t="s">
        <v>229</v>
      </c>
      <c r="AU683" s="207" t="s">
        <v>21</v>
      </c>
      <c r="AV683" s="13" t="s">
        <v>89</v>
      </c>
      <c r="AW683" s="13" t="s">
        <v>42</v>
      </c>
      <c r="AX683" s="13" t="s">
        <v>82</v>
      </c>
      <c r="AY683" s="207" t="s">
        <v>221</v>
      </c>
    </row>
    <row r="684" spans="1:65" s="13" customFormat="1">
      <c r="B684" s="197"/>
      <c r="C684" s="198"/>
      <c r="D684" s="199" t="s">
        <v>229</v>
      </c>
      <c r="E684" s="200" t="s">
        <v>44</v>
      </c>
      <c r="F684" s="201" t="s">
        <v>1296</v>
      </c>
      <c r="G684" s="198"/>
      <c r="H684" s="200" t="s">
        <v>44</v>
      </c>
      <c r="I684" s="202"/>
      <c r="J684" s="198"/>
      <c r="K684" s="198"/>
      <c r="L684" s="203"/>
      <c r="M684" s="204"/>
      <c r="N684" s="205"/>
      <c r="O684" s="205"/>
      <c r="P684" s="205"/>
      <c r="Q684" s="205"/>
      <c r="R684" s="205"/>
      <c r="S684" s="205"/>
      <c r="T684" s="206"/>
      <c r="AT684" s="207" t="s">
        <v>229</v>
      </c>
      <c r="AU684" s="207" t="s">
        <v>21</v>
      </c>
      <c r="AV684" s="13" t="s">
        <v>89</v>
      </c>
      <c r="AW684" s="13" t="s">
        <v>42</v>
      </c>
      <c r="AX684" s="13" t="s">
        <v>82</v>
      </c>
      <c r="AY684" s="207" t="s">
        <v>221</v>
      </c>
    </row>
    <row r="685" spans="1:65" s="14" customFormat="1">
      <c r="B685" s="208"/>
      <c r="C685" s="209"/>
      <c r="D685" s="199" t="s">
        <v>229</v>
      </c>
      <c r="E685" s="210" t="s">
        <v>44</v>
      </c>
      <c r="F685" s="211" t="s">
        <v>1516</v>
      </c>
      <c r="G685" s="209"/>
      <c r="H685" s="212">
        <v>8</v>
      </c>
      <c r="I685" s="213"/>
      <c r="J685" s="209"/>
      <c r="K685" s="209"/>
      <c r="L685" s="214"/>
      <c r="M685" s="215"/>
      <c r="N685" s="216"/>
      <c r="O685" s="216"/>
      <c r="P685" s="216"/>
      <c r="Q685" s="216"/>
      <c r="R685" s="216"/>
      <c r="S685" s="216"/>
      <c r="T685" s="217"/>
      <c r="AT685" s="218" t="s">
        <v>229</v>
      </c>
      <c r="AU685" s="218" t="s">
        <v>21</v>
      </c>
      <c r="AV685" s="14" t="s">
        <v>21</v>
      </c>
      <c r="AW685" s="14" t="s">
        <v>42</v>
      </c>
      <c r="AX685" s="14" t="s">
        <v>82</v>
      </c>
      <c r="AY685" s="218" t="s">
        <v>221</v>
      </c>
    </row>
    <row r="686" spans="1:65" s="15" customFormat="1">
      <c r="B686" s="219"/>
      <c r="C686" s="220"/>
      <c r="D686" s="199" t="s">
        <v>229</v>
      </c>
      <c r="E686" s="221" t="s">
        <v>44</v>
      </c>
      <c r="F686" s="222" t="s">
        <v>232</v>
      </c>
      <c r="G686" s="220"/>
      <c r="H686" s="223">
        <v>8</v>
      </c>
      <c r="I686" s="224"/>
      <c r="J686" s="220"/>
      <c r="K686" s="220"/>
      <c r="L686" s="225"/>
      <c r="M686" s="226"/>
      <c r="N686" s="227"/>
      <c r="O686" s="227"/>
      <c r="P686" s="227"/>
      <c r="Q686" s="227"/>
      <c r="R686" s="227"/>
      <c r="S686" s="227"/>
      <c r="T686" s="228"/>
      <c r="AT686" s="229" t="s">
        <v>229</v>
      </c>
      <c r="AU686" s="229" t="s">
        <v>21</v>
      </c>
      <c r="AV686" s="15" t="s">
        <v>227</v>
      </c>
      <c r="AW686" s="15" t="s">
        <v>42</v>
      </c>
      <c r="AX686" s="15" t="s">
        <v>89</v>
      </c>
      <c r="AY686" s="229" t="s">
        <v>221</v>
      </c>
    </row>
    <row r="687" spans="1:65" s="2" customFormat="1" ht="14.45" customHeight="1">
      <c r="A687" s="37"/>
      <c r="B687" s="38"/>
      <c r="C687" s="245" t="s">
        <v>801</v>
      </c>
      <c r="D687" s="245" t="s">
        <v>447</v>
      </c>
      <c r="E687" s="246" t="s">
        <v>1517</v>
      </c>
      <c r="F687" s="247" t="s">
        <v>1518</v>
      </c>
      <c r="G687" s="248" t="s">
        <v>501</v>
      </c>
      <c r="H687" s="249">
        <v>8</v>
      </c>
      <c r="I687" s="250"/>
      <c r="J687" s="251">
        <f>ROUND(I687*H687,2)</f>
        <v>0</v>
      </c>
      <c r="K687" s="247" t="s">
        <v>226</v>
      </c>
      <c r="L687" s="252"/>
      <c r="M687" s="253" t="s">
        <v>44</v>
      </c>
      <c r="N687" s="254" t="s">
        <v>53</v>
      </c>
      <c r="O687" s="67"/>
      <c r="P687" s="193">
        <f>O687*H687</f>
        <v>0</v>
      </c>
      <c r="Q687" s="193">
        <v>5.6300000000000003E-2</v>
      </c>
      <c r="R687" s="193">
        <f>Q687*H687</f>
        <v>0.45040000000000002</v>
      </c>
      <c r="S687" s="193">
        <v>0</v>
      </c>
      <c r="T687" s="194">
        <f>S687*H687</f>
        <v>0</v>
      </c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R687" s="195" t="s">
        <v>267</v>
      </c>
      <c r="AT687" s="195" t="s">
        <v>447</v>
      </c>
      <c r="AU687" s="195" t="s">
        <v>21</v>
      </c>
      <c r="AY687" s="19" t="s">
        <v>221</v>
      </c>
      <c r="BE687" s="196">
        <f>IF(N687="základní",J687,0)</f>
        <v>0</v>
      </c>
      <c r="BF687" s="196">
        <f>IF(N687="snížená",J687,0)</f>
        <v>0</v>
      </c>
      <c r="BG687" s="196">
        <f>IF(N687="zákl. přenesená",J687,0)</f>
        <v>0</v>
      </c>
      <c r="BH687" s="196">
        <f>IF(N687="sníž. přenesená",J687,0)</f>
        <v>0</v>
      </c>
      <c r="BI687" s="196">
        <f>IF(N687="nulová",J687,0)</f>
        <v>0</v>
      </c>
      <c r="BJ687" s="19" t="s">
        <v>89</v>
      </c>
      <c r="BK687" s="196">
        <f>ROUND(I687*H687,2)</f>
        <v>0</v>
      </c>
      <c r="BL687" s="19" t="s">
        <v>227</v>
      </c>
      <c r="BM687" s="195" t="s">
        <v>1519</v>
      </c>
    </row>
    <row r="688" spans="1:65" s="2" customFormat="1" ht="14.45" customHeight="1">
      <c r="A688" s="37"/>
      <c r="B688" s="38"/>
      <c r="C688" s="184" t="s">
        <v>806</v>
      </c>
      <c r="D688" s="184" t="s">
        <v>223</v>
      </c>
      <c r="E688" s="185" t="s">
        <v>1520</v>
      </c>
      <c r="F688" s="186" t="s">
        <v>1521</v>
      </c>
      <c r="G688" s="187" t="s">
        <v>501</v>
      </c>
      <c r="H688" s="188">
        <v>4</v>
      </c>
      <c r="I688" s="189"/>
      <c r="J688" s="190">
        <f>ROUND(I688*H688,2)</f>
        <v>0</v>
      </c>
      <c r="K688" s="186" t="s">
        <v>226</v>
      </c>
      <c r="L688" s="42"/>
      <c r="M688" s="191" t="s">
        <v>44</v>
      </c>
      <c r="N688" s="192" t="s">
        <v>53</v>
      </c>
      <c r="O688" s="67"/>
      <c r="P688" s="193">
        <f>O688*H688</f>
        <v>0</v>
      </c>
      <c r="Q688" s="193">
        <v>0.21734000000000001</v>
      </c>
      <c r="R688" s="193">
        <f>Q688*H688</f>
        <v>0.86936000000000002</v>
      </c>
      <c r="S688" s="193">
        <v>0</v>
      </c>
      <c r="T688" s="194">
        <f>S688*H688</f>
        <v>0</v>
      </c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R688" s="195" t="s">
        <v>227</v>
      </c>
      <c r="AT688" s="195" t="s">
        <v>223</v>
      </c>
      <c r="AU688" s="195" t="s">
        <v>21</v>
      </c>
      <c r="AY688" s="19" t="s">
        <v>221</v>
      </c>
      <c r="BE688" s="196">
        <f>IF(N688="základní",J688,0)</f>
        <v>0</v>
      </c>
      <c r="BF688" s="196">
        <f>IF(N688="snížená",J688,0)</f>
        <v>0</v>
      </c>
      <c r="BG688" s="196">
        <f>IF(N688="zákl. přenesená",J688,0)</f>
        <v>0</v>
      </c>
      <c r="BH688" s="196">
        <f>IF(N688="sníž. přenesená",J688,0)</f>
        <v>0</v>
      </c>
      <c r="BI688" s="196">
        <f>IF(N688="nulová",J688,0)</f>
        <v>0</v>
      </c>
      <c r="BJ688" s="19" t="s">
        <v>89</v>
      </c>
      <c r="BK688" s="196">
        <f>ROUND(I688*H688,2)</f>
        <v>0</v>
      </c>
      <c r="BL688" s="19" t="s">
        <v>227</v>
      </c>
      <c r="BM688" s="195" t="s">
        <v>1522</v>
      </c>
    </row>
    <row r="689" spans="1:65" s="13" customFormat="1">
      <c r="B689" s="197"/>
      <c r="C689" s="198"/>
      <c r="D689" s="199" t="s">
        <v>229</v>
      </c>
      <c r="E689" s="200" t="s">
        <v>44</v>
      </c>
      <c r="F689" s="201" t="s">
        <v>1497</v>
      </c>
      <c r="G689" s="198"/>
      <c r="H689" s="200" t="s">
        <v>44</v>
      </c>
      <c r="I689" s="202"/>
      <c r="J689" s="198"/>
      <c r="K689" s="198"/>
      <c r="L689" s="203"/>
      <c r="M689" s="204"/>
      <c r="N689" s="205"/>
      <c r="O689" s="205"/>
      <c r="P689" s="205"/>
      <c r="Q689" s="205"/>
      <c r="R689" s="205"/>
      <c r="S689" s="205"/>
      <c r="T689" s="206"/>
      <c r="AT689" s="207" t="s">
        <v>229</v>
      </c>
      <c r="AU689" s="207" t="s">
        <v>21</v>
      </c>
      <c r="AV689" s="13" t="s">
        <v>89</v>
      </c>
      <c r="AW689" s="13" t="s">
        <v>42</v>
      </c>
      <c r="AX689" s="13" t="s">
        <v>82</v>
      </c>
      <c r="AY689" s="207" t="s">
        <v>221</v>
      </c>
    </row>
    <row r="690" spans="1:65" s="14" customFormat="1">
      <c r="B690" s="208"/>
      <c r="C690" s="209"/>
      <c r="D690" s="199" t="s">
        <v>229</v>
      </c>
      <c r="E690" s="210" t="s">
        <v>44</v>
      </c>
      <c r="F690" s="211" t="s">
        <v>814</v>
      </c>
      <c r="G690" s="209"/>
      <c r="H690" s="212">
        <v>4</v>
      </c>
      <c r="I690" s="213"/>
      <c r="J690" s="209"/>
      <c r="K690" s="209"/>
      <c r="L690" s="214"/>
      <c r="M690" s="215"/>
      <c r="N690" s="216"/>
      <c r="O690" s="216"/>
      <c r="P690" s="216"/>
      <c r="Q690" s="216"/>
      <c r="R690" s="216"/>
      <c r="S690" s="216"/>
      <c r="T690" s="217"/>
      <c r="AT690" s="218" t="s">
        <v>229</v>
      </c>
      <c r="AU690" s="218" t="s">
        <v>21</v>
      </c>
      <c r="AV690" s="14" t="s">
        <v>21</v>
      </c>
      <c r="AW690" s="14" t="s">
        <v>42</v>
      </c>
      <c r="AX690" s="14" t="s">
        <v>82</v>
      </c>
      <c r="AY690" s="218" t="s">
        <v>221</v>
      </c>
    </row>
    <row r="691" spans="1:65" s="15" customFormat="1">
      <c r="B691" s="219"/>
      <c r="C691" s="220"/>
      <c r="D691" s="199" t="s">
        <v>229</v>
      </c>
      <c r="E691" s="221" t="s">
        <v>44</v>
      </c>
      <c r="F691" s="222" t="s">
        <v>232</v>
      </c>
      <c r="G691" s="220"/>
      <c r="H691" s="223">
        <v>4</v>
      </c>
      <c r="I691" s="224"/>
      <c r="J691" s="220"/>
      <c r="K691" s="220"/>
      <c r="L691" s="225"/>
      <c r="M691" s="226"/>
      <c r="N691" s="227"/>
      <c r="O691" s="227"/>
      <c r="P691" s="227"/>
      <c r="Q691" s="227"/>
      <c r="R691" s="227"/>
      <c r="S691" s="227"/>
      <c r="T691" s="228"/>
      <c r="AT691" s="229" t="s">
        <v>229</v>
      </c>
      <c r="AU691" s="229" t="s">
        <v>21</v>
      </c>
      <c r="AV691" s="15" t="s">
        <v>227</v>
      </c>
      <c r="AW691" s="15" t="s">
        <v>42</v>
      </c>
      <c r="AX691" s="15" t="s">
        <v>89</v>
      </c>
      <c r="AY691" s="229" t="s">
        <v>221</v>
      </c>
    </row>
    <row r="692" spans="1:65" s="2" customFormat="1" ht="14.45" customHeight="1">
      <c r="A692" s="37"/>
      <c r="B692" s="38"/>
      <c r="C692" s="245" t="s">
        <v>810</v>
      </c>
      <c r="D692" s="245" t="s">
        <v>447</v>
      </c>
      <c r="E692" s="246" t="s">
        <v>1523</v>
      </c>
      <c r="F692" s="247" t="s">
        <v>1524</v>
      </c>
      <c r="G692" s="248" t="s">
        <v>501</v>
      </c>
      <c r="H692" s="249">
        <v>4</v>
      </c>
      <c r="I692" s="250"/>
      <c r="J692" s="251">
        <f>ROUND(I692*H692,2)</f>
        <v>0</v>
      </c>
      <c r="K692" s="247" t="s">
        <v>226</v>
      </c>
      <c r="L692" s="252"/>
      <c r="M692" s="253" t="s">
        <v>44</v>
      </c>
      <c r="N692" s="254" t="s">
        <v>53</v>
      </c>
      <c r="O692" s="67"/>
      <c r="P692" s="193">
        <f>O692*H692</f>
        <v>0</v>
      </c>
      <c r="Q692" s="193">
        <v>5.2400000000000002E-2</v>
      </c>
      <c r="R692" s="193">
        <f>Q692*H692</f>
        <v>0.20960000000000001</v>
      </c>
      <c r="S692" s="193">
        <v>0</v>
      </c>
      <c r="T692" s="194">
        <f>S692*H692</f>
        <v>0</v>
      </c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R692" s="195" t="s">
        <v>267</v>
      </c>
      <c r="AT692" s="195" t="s">
        <v>447</v>
      </c>
      <c r="AU692" s="195" t="s">
        <v>21</v>
      </c>
      <c r="AY692" s="19" t="s">
        <v>221</v>
      </c>
      <c r="BE692" s="196">
        <f>IF(N692="základní",J692,0)</f>
        <v>0</v>
      </c>
      <c r="BF692" s="196">
        <f>IF(N692="snížená",J692,0)</f>
        <v>0</v>
      </c>
      <c r="BG692" s="196">
        <f>IF(N692="zákl. přenesená",J692,0)</f>
        <v>0</v>
      </c>
      <c r="BH692" s="196">
        <f>IF(N692="sníž. přenesená",J692,0)</f>
        <v>0</v>
      </c>
      <c r="BI692" s="196">
        <f>IF(N692="nulová",J692,0)</f>
        <v>0</v>
      </c>
      <c r="BJ692" s="19" t="s">
        <v>89</v>
      </c>
      <c r="BK692" s="196">
        <f>ROUND(I692*H692,2)</f>
        <v>0</v>
      </c>
      <c r="BL692" s="19" t="s">
        <v>227</v>
      </c>
      <c r="BM692" s="195" t="s">
        <v>1525</v>
      </c>
    </row>
    <row r="693" spans="1:65" s="2" customFormat="1" ht="14.45" customHeight="1">
      <c r="A693" s="37"/>
      <c r="B693" s="38"/>
      <c r="C693" s="245" t="s">
        <v>816</v>
      </c>
      <c r="D693" s="245" t="s">
        <v>447</v>
      </c>
      <c r="E693" s="246" t="s">
        <v>1526</v>
      </c>
      <c r="F693" s="247" t="s">
        <v>1527</v>
      </c>
      <c r="G693" s="248" t="s">
        <v>501</v>
      </c>
      <c r="H693" s="249">
        <v>4</v>
      </c>
      <c r="I693" s="250"/>
      <c r="J693" s="251">
        <f>ROUND(I693*H693,2)</f>
        <v>0</v>
      </c>
      <c r="K693" s="247" t="s">
        <v>226</v>
      </c>
      <c r="L693" s="252"/>
      <c r="M693" s="253" t="s">
        <v>44</v>
      </c>
      <c r="N693" s="254" t="s">
        <v>53</v>
      </c>
      <c r="O693" s="67"/>
      <c r="P693" s="193">
        <f>O693*H693</f>
        <v>0</v>
      </c>
      <c r="Q693" s="193">
        <v>6.4999999999999997E-3</v>
      </c>
      <c r="R693" s="193">
        <f>Q693*H693</f>
        <v>2.5999999999999999E-2</v>
      </c>
      <c r="S693" s="193">
        <v>0</v>
      </c>
      <c r="T693" s="194">
        <f>S693*H693</f>
        <v>0</v>
      </c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R693" s="195" t="s">
        <v>267</v>
      </c>
      <c r="AT693" s="195" t="s">
        <v>447</v>
      </c>
      <c r="AU693" s="195" t="s">
        <v>21</v>
      </c>
      <c r="AY693" s="19" t="s">
        <v>221</v>
      </c>
      <c r="BE693" s="196">
        <f>IF(N693="základní",J693,0)</f>
        <v>0</v>
      </c>
      <c r="BF693" s="196">
        <f>IF(N693="snížená",J693,0)</f>
        <v>0</v>
      </c>
      <c r="BG693" s="196">
        <f>IF(N693="zákl. přenesená",J693,0)</f>
        <v>0</v>
      </c>
      <c r="BH693" s="196">
        <f>IF(N693="sníž. přenesená",J693,0)</f>
        <v>0</v>
      </c>
      <c r="BI693" s="196">
        <f>IF(N693="nulová",J693,0)</f>
        <v>0</v>
      </c>
      <c r="BJ693" s="19" t="s">
        <v>89</v>
      </c>
      <c r="BK693" s="196">
        <f>ROUND(I693*H693,2)</f>
        <v>0</v>
      </c>
      <c r="BL693" s="19" t="s">
        <v>227</v>
      </c>
      <c r="BM693" s="195" t="s">
        <v>1528</v>
      </c>
    </row>
    <row r="694" spans="1:65" s="2" customFormat="1" ht="14.45" customHeight="1">
      <c r="A694" s="37"/>
      <c r="B694" s="38"/>
      <c r="C694" s="184" t="s">
        <v>821</v>
      </c>
      <c r="D694" s="184" t="s">
        <v>223</v>
      </c>
      <c r="E694" s="185" t="s">
        <v>1529</v>
      </c>
      <c r="F694" s="186" t="s">
        <v>1530</v>
      </c>
      <c r="G694" s="187" t="s">
        <v>501</v>
      </c>
      <c r="H694" s="188">
        <v>1</v>
      </c>
      <c r="I694" s="189"/>
      <c r="J694" s="190">
        <f>ROUND(I694*H694,2)</f>
        <v>0</v>
      </c>
      <c r="K694" s="186" t="s">
        <v>226</v>
      </c>
      <c r="L694" s="42"/>
      <c r="M694" s="191" t="s">
        <v>44</v>
      </c>
      <c r="N694" s="192" t="s">
        <v>53</v>
      </c>
      <c r="O694" s="67"/>
      <c r="P694" s="193">
        <f>O694*H694</f>
        <v>0</v>
      </c>
      <c r="Q694" s="193">
        <v>0.12303</v>
      </c>
      <c r="R694" s="193">
        <f>Q694*H694</f>
        <v>0.12303</v>
      </c>
      <c r="S694" s="193">
        <v>0</v>
      </c>
      <c r="T694" s="194">
        <f>S694*H694</f>
        <v>0</v>
      </c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R694" s="195" t="s">
        <v>227</v>
      </c>
      <c r="AT694" s="195" t="s">
        <v>223</v>
      </c>
      <c r="AU694" s="195" t="s">
        <v>21</v>
      </c>
      <c r="AY694" s="19" t="s">
        <v>221</v>
      </c>
      <c r="BE694" s="196">
        <f>IF(N694="základní",J694,0)</f>
        <v>0</v>
      </c>
      <c r="BF694" s="196">
        <f>IF(N694="snížená",J694,0)</f>
        <v>0</v>
      </c>
      <c r="BG694" s="196">
        <f>IF(N694="zákl. přenesená",J694,0)</f>
        <v>0</v>
      </c>
      <c r="BH694" s="196">
        <f>IF(N694="sníž. přenesená",J694,0)</f>
        <v>0</v>
      </c>
      <c r="BI694" s="196">
        <f>IF(N694="nulová",J694,0)</f>
        <v>0</v>
      </c>
      <c r="BJ694" s="19" t="s">
        <v>89</v>
      </c>
      <c r="BK694" s="196">
        <f>ROUND(I694*H694,2)</f>
        <v>0</v>
      </c>
      <c r="BL694" s="19" t="s">
        <v>227</v>
      </c>
      <c r="BM694" s="195" t="s">
        <v>1531</v>
      </c>
    </row>
    <row r="695" spans="1:65" s="13" customFormat="1">
      <c r="B695" s="197"/>
      <c r="C695" s="198"/>
      <c r="D695" s="199" t="s">
        <v>229</v>
      </c>
      <c r="E695" s="200" t="s">
        <v>44</v>
      </c>
      <c r="F695" s="201" t="s">
        <v>1321</v>
      </c>
      <c r="G695" s="198"/>
      <c r="H695" s="200" t="s">
        <v>44</v>
      </c>
      <c r="I695" s="202"/>
      <c r="J695" s="198"/>
      <c r="K695" s="198"/>
      <c r="L695" s="203"/>
      <c r="M695" s="204"/>
      <c r="N695" s="205"/>
      <c r="O695" s="205"/>
      <c r="P695" s="205"/>
      <c r="Q695" s="205"/>
      <c r="R695" s="205"/>
      <c r="S695" s="205"/>
      <c r="T695" s="206"/>
      <c r="AT695" s="207" t="s">
        <v>229</v>
      </c>
      <c r="AU695" s="207" t="s">
        <v>21</v>
      </c>
      <c r="AV695" s="13" t="s">
        <v>89</v>
      </c>
      <c r="AW695" s="13" t="s">
        <v>42</v>
      </c>
      <c r="AX695" s="13" t="s">
        <v>82</v>
      </c>
      <c r="AY695" s="207" t="s">
        <v>221</v>
      </c>
    </row>
    <row r="696" spans="1:65" s="14" customFormat="1">
      <c r="B696" s="208"/>
      <c r="C696" s="209"/>
      <c r="D696" s="199" t="s">
        <v>229</v>
      </c>
      <c r="E696" s="210" t="s">
        <v>44</v>
      </c>
      <c r="F696" s="211" t="s">
        <v>1532</v>
      </c>
      <c r="G696" s="209"/>
      <c r="H696" s="212">
        <v>1</v>
      </c>
      <c r="I696" s="213"/>
      <c r="J696" s="209"/>
      <c r="K696" s="209"/>
      <c r="L696" s="214"/>
      <c r="M696" s="215"/>
      <c r="N696" s="216"/>
      <c r="O696" s="216"/>
      <c r="P696" s="216"/>
      <c r="Q696" s="216"/>
      <c r="R696" s="216"/>
      <c r="S696" s="216"/>
      <c r="T696" s="217"/>
      <c r="AT696" s="218" t="s">
        <v>229</v>
      </c>
      <c r="AU696" s="218" t="s">
        <v>21</v>
      </c>
      <c r="AV696" s="14" t="s">
        <v>21</v>
      </c>
      <c r="AW696" s="14" t="s">
        <v>42</v>
      </c>
      <c r="AX696" s="14" t="s">
        <v>82</v>
      </c>
      <c r="AY696" s="218" t="s">
        <v>221</v>
      </c>
    </row>
    <row r="697" spans="1:65" s="15" customFormat="1">
      <c r="B697" s="219"/>
      <c r="C697" s="220"/>
      <c r="D697" s="199" t="s">
        <v>229</v>
      </c>
      <c r="E697" s="221" t="s">
        <v>44</v>
      </c>
      <c r="F697" s="222" t="s">
        <v>232</v>
      </c>
      <c r="G697" s="220"/>
      <c r="H697" s="223">
        <v>1</v>
      </c>
      <c r="I697" s="224"/>
      <c r="J697" s="220"/>
      <c r="K697" s="220"/>
      <c r="L697" s="225"/>
      <c r="M697" s="226"/>
      <c r="N697" s="227"/>
      <c r="O697" s="227"/>
      <c r="P697" s="227"/>
      <c r="Q697" s="227"/>
      <c r="R697" s="227"/>
      <c r="S697" s="227"/>
      <c r="T697" s="228"/>
      <c r="AT697" s="229" t="s">
        <v>229</v>
      </c>
      <c r="AU697" s="229" t="s">
        <v>21</v>
      </c>
      <c r="AV697" s="15" t="s">
        <v>227</v>
      </c>
      <c r="AW697" s="15" t="s">
        <v>42</v>
      </c>
      <c r="AX697" s="15" t="s">
        <v>89</v>
      </c>
      <c r="AY697" s="229" t="s">
        <v>221</v>
      </c>
    </row>
    <row r="698" spans="1:65" s="2" customFormat="1" ht="14.45" customHeight="1">
      <c r="A698" s="37"/>
      <c r="B698" s="38"/>
      <c r="C698" s="245" t="s">
        <v>825</v>
      </c>
      <c r="D698" s="245" t="s">
        <v>447</v>
      </c>
      <c r="E698" s="246" t="s">
        <v>1533</v>
      </c>
      <c r="F698" s="247" t="s">
        <v>1534</v>
      </c>
      <c r="G698" s="248" t="s">
        <v>501</v>
      </c>
      <c r="H698" s="249">
        <v>1</v>
      </c>
      <c r="I698" s="250"/>
      <c r="J698" s="251">
        <f>ROUND(I698*H698,2)</f>
        <v>0</v>
      </c>
      <c r="K698" s="247" t="s">
        <v>226</v>
      </c>
      <c r="L698" s="252"/>
      <c r="M698" s="253" t="s">
        <v>44</v>
      </c>
      <c r="N698" s="254" t="s">
        <v>53</v>
      </c>
      <c r="O698" s="67"/>
      <c r="P698" s="193">
        <f>O698*H698</f>
        <v>0</v>
      </c>
      <c r="Q698" s="193">
        <v>1.3299999999999999E-2</v>
      </c>
      <c r="R698" s="193">
        <f>Q698*H698</f>
        <v>1.3299999999999999E-2</v>
      </c>
      <c r="S698" s="193">
        <v>0</v>
      </c>
      <c r="T698" s="194">
        <f>S698*H698</f>
        <v>0</v>
      </c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R698" s="195" t="s">
        <v>267</v>
      </c>
      <c r="AT698" s="195" t="s">
        <v>447</v>
      </c>
      <c r="AU698" s="195" t="s">
        <v>21</v>
      </c>
      <c r="AY698" s="19" t="s">
        <v>221</v>
      </c>
      <c r="BE698" s="196">
        <f>IF(N698="základní",J698,0)</f>
        <v>0</v>
      </c>
      <c r="BF698" s="196">
        <f>IF(N698="snížená",J698,0)</f>
        <v>0</v>
      </c>
      <c r="BG698" s="196">
        <f>IF(N698="zákl. přenesená",J698,0)</f>
        <v>0</v>
      </c>
      <c r="BH698" s="196">
        <f>IF(N698="sníž. přenesená",J698,0)</f>
        <v>0</v>
      </c>
      <c r="BI698" s="196">
        <f>IF(N698="nulová",J698,0)</f>
        <v>0</v>
      </c>
      <c r="BJ698" s="19" t="s">
        <v>89</v>
      </c>
      <c r="BK698" s="196">
        <f>ROUND(I698*H698,2)</f>
        <v>0</v>
      </c>
      <c r="BL698" s="19" t="s">
        <v>227</v>
      </c>
      <c r="BM698" s="195" t="s">
        <v>1535</v>
      </c>
    </row>
    <row r="699" spans="1:65" s="2" customFormat="1" ht="14.45" customHeight="1">
      <c r="A699" s="37"/>
      <c r="B699" s="38"/>
      <c r="C699" s="245" t="s">
        <v>831</v>
      </c>
      <c r="D699" s="245" t="s">
        <v>447</v>
      </c>
      <c r="E699" s="246" t="s">
        <v>1536</v>
      </c>
      <c r="F699" s="247" t="s">
        <v>1537</v>
      </c>
      <c r="G699" s="248" t="s">
        <v>501</v>
      </c>
      <c r="H699" s="249">
        <v>1</v>
      </c>
      <c r="I699" s="250"/>
      <c r="J699" s="251">
        <f>ROUND(I699*H699,2)</f>
        <v>0</v>
      </c>
      <c r="K699" s="247" t="s">
        <v>226</v>
      </c>
      <c r="L699" s="252"/>
      <c r="M699" s="253" t="s">
        <v>44</v>
      </c>
      <c r="N699" s="254" t="s">
        <v>53</v>
      </c>
      <c r="O699" s="67"/>
      <c r="P699" s="193">
        <f>O699*H699</f>
        <v>0</v>
      </c>
      <c r="Q699" s="193">
        <v>8.9999999999999998E-4</v>
      </c>
      <c r="R699" s="193">
        <f>Q699*H699</f>
        <v>8.9999999999999998E-4</v>
      </c>
      <c r="S699" s="193">
        <v>0</v>
      </c>
      <c r="T699" s="194">
        <f>S699*H699</f>
        <v>0</v>
      </c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R699" s="195" t="s">
        <v>267</v>
      </c>
      <c r="AT699" s="195" t="s">
        <v>447</v>
      </c>
      <c r="AU699" s="195" t="s">
        <v>21</v>
      </c>
      <c r="AY699" s="19" t="s">
        <v>221</v>
      </c>
      <c r="BE699" s="196">
        <f>IF(N699="základní",J699,0)</f>
        <v>0</v>
      </c>
      <c r="BF699" s="196">
        <f>IF(N699="snížená",J699,0)</f>
        <v>0</v>
      </c>
      <c r="BG699" s="196">
        <f>IF(N699="zákl. přenesená",J699,0)</f>
        <v>0</v>
      </c>
      <c r="BH699" s="196">
        <f>IF(N699="sníž. přenesená",J699,0)</f>
        <v>0</v>
      </c>
      <c r="BI699" s="196">
        <f>IF(N699="nulová",J699,0)</f>
        <v>0</v>
      </c>
      <c r="BJ699" s="19" t="s">
        <v>89</v>
      </c>
      <c r="BK699" s="196">
        <f>ROUND(I699*H699,2)</f>
        <v>0</v>
      </c>
      <c r="BL699" s="19" t="s">
        <v>227</v>
      </c>
      <c r="BM699" s="195" t="s">
        <v>1538</v>
      </c>
    </row>
    <row r="700" spans="1:65" s="12" customFormat="1" ht="22.9" customHeight="1">
      <c r="B700" s="168"/>
      <c r="C700" s="169"/>
      <c r="D700" s="170" t="s">
        <v>81</v>
      </c>
      <c r="E700" s="182" t="s">
        <v>272</v>
      </c>
      <c r="F700" s="182" t="s">
        <v>626</v>
      </c>
      <c r="G700" s="169"/>
      <c r="H700" s="169"/>
      <c r="I700" s="172"/>
      <c r="J700" s="183">
        <f>BK700</f>
        <v>0</v>
      </c>
      <c r="K700" s="169"/>
      <c r="L700" s="174"/>
      <c r="M700" s="175"/>
      <c r="N700" s="176"/>
      <c r="O700" s="176"/>
      <c r="P700" s="177">
        <f>SUM(P701:P766)</f>
        <v>0</v>
      </c>
      <c r="Q700" s="176"/>
      <c r="R700" s="177">
        <f>SUM(R701:R766)</f>
        <v>0.70000597999999992</v>
      </c>
      <c r="S700" s="176"/>
      <c r="T700" s="178">
        <f>SUM(T701:T766)</f>
        <v>5.8020000000000002E-2</v>
      </c>
      <c r="AR700" s="179" t="s">
        <v>89</v>
      </c>
      <c r="AT700" s="180" t="s">
        <v>81</v>
      </c>
      <c r="AU700" s="180" t="s">
        <v>89</v>
      </c>
      <c r="AY700" s="179" t="s">
        <v>221</v>
      </c>
      <c r="BK700" s="181">
        <f>SUM(BK701:BK766)</f>
        <v>0</v>
      </c>
    </row>
    <row r="701" spans="1:65" s="2" customFormat="1" ht="24.2" customHeight="1">
      <c r="A701" s="37"/>
      <c r="B701" s="38"/>
      <c r="C701" s="184" t="s">
        <v>836</v>
      </c>
      <c r="D701" s="184" t="s">
        <v>223</v>
      </c>
      <c r="E701" s="185" t="s">
        <v>711</v>
      </c>
      <c r="F701" s="186" t="s">
        <v>712</v>
      </c>
      <c r="G701" s="187" t="s">
        <v>121</v>
      </c>
      <c r="H701" s="188">
        <v>4</v>
      </c>
      <c r="I701" s="189"/>
      <c r="J701" s="190">
        <f>ROUND(I701*H701,2)</f>
        <v>0</v>
      </c>
      <c r="K701" s="186" t="s">
        <v>226</v>
      </c>
      <c r="L701" s="42"/>
      <c r="M701" s="191" t="s">
        <v>44</v>
      </c>
      <c r="N701" s="192" t="s">
        <v>53</v>
      </c>
      <c r="O701" s="67"/>
      <c r="P701" s="193">
        <f>O701*H701</f>
        <v>0</v>
      </c>
      <c r="Q701" s="193">
        <v>0.16850351999999999</v>
      </c>
      <c r="R701" s="193">
        <f>Q701*H701</f>
        <v>0.67401407999999996</v>
      </c>
      <c r="S701" s="193">
        <v>0</v>
      </c>
      <c r="T701" s="194">
        <f>S701*H701</f>
        <v>0</v>
      </c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R701" s="195" t="s">
        <v>227</v>
      </c>
      <c r="AT701" s="195" t="s">
        <v>223</v>
      </c>
      <c r="AU701" s="195" t="s">
        <v>21</v>
      </c>
      <c r="AY701" s="19" t="s">
        <v>221</v>
      </c>
      <c r="BE701" s="196">
        <f>IF(N701="základní",J701,0)</f>
        <v>0</v>
      </c>
      <c r="BF701" s="196">
        <f>IF(N701="snížená",J701,0)</f>
        <v>0</v>
      </c>
      <c r="BG701" s="196">
        <f>IF(N701="zákl. přenesená",J701,0)</f>
        <v>0</v>
      </c>
      <c r="BH701" s="196">
        <f>IF(N701="sníž. přenesená",J701,0)</f>
        <v>0</v>
      </c>
      <c r="BI701" s="196">
        <f>IF(N701="nulová",J701,0)</f>
        <v>0</v>
      </c>
      <c r="BJ701" s="19" t="s">
        <v>89</v>
      </c>
      <c r="BK701" s="196">
        <f>ROUND(I701*H701,2)</f>
        <v>0</v>
      </c>
      <c r="BL701" s="19" t="s">
        <v>227</v>
      </c>
      <c r="BM701" s="195" t="s">
        <v>1539</v>
      </c>
    </row>
    <row r="702" spans="1:65" s="2" customFormat="1" ht="29.25">
      <c r="A702" s="37"/>
      <c r="B702" s="38"/>
      <c r="C702" s="39"/>
      <c r="D702" s="199" t="s">
        <v>288</v>
      </c>
      <c r="E702" s="39"/>
      <c r="F702" s="241" t="s">
        <v>1540</v>
      </c>
      <c r="G702" s="39"/>
      <c r="H702" s="39"/>
      <c r="I702" s="242"/>
      <c r="J702" s="39"/>
      <c r="K702" s="39"/>
      <c r="L702" s="42"/>
      <c r="M702" s="243"/>
      <c r="N702" s="244"/>
      <c r="O702" s="67"/>
      <c r="P702" s="67"/>
      <c r="Q702" s="67"/>
      <c r="R702" s="67"/>
      <c r="S702" s="67"/>
      <c r="T702" s="68"/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T702" s="19" t="s">
        <v>288</v>
      </c>
      <c r="AU702" s="19" t="s">
        <v>21</v>
      </c>
    </row>
    <row r="703" spans="1:65" s="13" customFormat="1">
      <c r="B703" s="197"/>
      <c r="C703" s="198"/>
      <c r="D703" s="199" t="s">
        <v>229</v>
      </c>
      <c r="E703" s="200" t="s">
        <v>44</v>
      </c>
      <c r="F703" s="201" t="s">
        <v>230</v>
      </c>
      <c r="G703" s="198"/>
      <c r="H703" s="200" t="s">
        <v>44</v>
      </c>
      <c r="I703" s="202"/>
      <c r="J703" s="198"/>
      <c r="K703" s="198"/>
      <c r="L703" s="203"/>
      <c r="M703" s="204"/>
      <c r="N703" s="205"/>
      <c r="O703" s="205"/>
      <c r="P703" s="205"/>
      <c r="Q703" s="205"/>
      <c r="R703" s="205"/>
      <c r="S703" s="205"/>
      <c r="T703" s="206"/>
      <c r="AT703" s="207" t="s">
        <v>229</v>
      </c>
      <c r="AU703" s="207" t="s">
        <v>21</v>
      </c>
      <c r="AV703" s="13" t="s">
        <v>89</v>
      </c>
      <c r="AW703" s="13" t="s">
        <v>42</v>
      </c>
      <c r="AX703" s="13" t="s">
        <v>82</v>
      </c>
      <c r="AY703" s="207" t="s">
        <v>221</v>
      </c>
    </row>
    <row r="704" spans="1:65" s="14" customFormat="1">
      <c r="B704" s="208"/>
      <c r="C704" s="209"/>
      <c r="D704" s="199" t="s">
        <v>229</v>
      </c>
      <c r="E704" s="210" t="s">
        <v>44</v>
      </c>
      <c r="F704" s="211" t="s">
        <v>983</v>
      </c>
      <c r="G704" s="209"/>
      <c r="H704" s="212">
        <v>4</v>
      </c>
      <c r="I704" s="213"/>
      <c r="J704" s="209"/>
      <c r="K704" s="209"/>
      <c r="L704" s="214"/>
      <c r="M704" s="215"/>
      <c r="N704" s="216"/>
      <c r="O704" s="216"/>
      <c r="P704" s="216"/>
      <c r="Q704" s="216"/>
      <c r="R704" s="216"/>
      <c r="S704" s="216"/>
      <c r="T704" s="217"/>
      <c r="AT704" s="218" t="s">
        <v>229</v>
      </c>
      <c r="AU704" s="218" t="s">
        <v>21</v>
      </c>
      <c r="AV704" s="14" t="s">
        <v>21</v>
      </c>
      <c r="AW704" s="14" t="s">
        <v>42</v>
      </c>
      <c r="AX704" s="14" t="s">
        <v>82</v>
      </c>
      <c r="AY704" s="218" t="s">
        <v>221</v>
      </c>
    </row>
    <row r="705" spans="1:65" s="15" customFormat="1">
      <c r="B705" s="219"/>
      <c r="C705" s="220"/>
      <c r="D705" s="199" t="s">
        <v>229</v>
      </c>
      <c r="E705" s="221" t="s">
        <v>44</v>
      </c>
      <c r="F705" s="222" t="s">
        <v>232</v>
      </c>
      <c r="G705" s="220"/>
      <c r="H705" s="223">
        <v>4</v>
      </c>
      <c r="I705" s="224"/>
      <c r="J705" s="220"/>
      <c r="K705" s="220"/>
      <c r="L705" s="225"/>
      <c r="M705" s="226"/>
      <c r="N705" s="227"/>
      <c r="O705" s="227"/>
      <c r="P705" s="227"/>
      <c r="Q705" s="227"/>
      <c r="R705" s="227"/>
      <c r="S705" s="227"/>
      <c r="T705" s="228"/>
      <c r="AT705" s="229" t="s">
        <v>229</v>
      </c>
      <c r="AU705" s="229" t="s">
        <v>21</v>
      </c>
      <c r="AV705" s="15" t="s">
        <v>227</v>
      </c>
      <c r="AW705" s="15" t="s">
        <v>42</v>
      </c>
      <c r="AX705" s="15" t="s">
        <v>89</v>
      </c>
      <c r="AY705" s="229" t="s">
        <v>221</v>
      </c>
    </row>
    <row r="706" spans="1:65" s="2" customFormat="1" ht="14.45" customHeight="1">
      <c r="A706" s="37"/>
      <c r="B706" s="38"/>
      <c r="C706" s="184" t="s">
        <v>841</v>
      </c>
      <c r="D706" s="184" t="s">
        <v>223</v>
      </c>
      <c r="E706" s="185" t="s">
        <v>758</v>
      </c>
      <c r="F706" s="186" t="s">
        <v>759</v>
      </c>
      <c r="G706" s="187" t="s">
        <v>121</v>
      </c>
      <c r="H706" s="188">
        <v>4.5999999999999996</v>
      </c>
      <c r="I706" s="189"/>
      <c r="J706" s="190">
        <f>ROUND(I706*H706,2)</f>
        <v>0</v>
      </c>
      <c r="K706" s="186" t="s">
        <v>226</v>
      </c>
      <c r="L706" s="42"/>
      <c r="M706" s="191" t="s">
        <v>44</v>
      </c>
      <c r="N706" s="192" t="s">
        <v>53</v>
      </c>
      <c r="O706" s="67"/>
      <c r="P706" s="193">
        <f>O706*H706</f>
        <v>0</v>
      </c>
      <c r="Q706" s="193">
        <v>0</v>
      </c>
      <c r="R706" s="193">
        <f>Q706*H706</f>
        <v>0</v>
      </c>
      <c r="S706" s="193">
        <v>0</v>
      </c>
      <c r="T706" s="194">
        <f>S706*H706</f>
        <v>0</v>
      </c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R706" s="195" t="s">
        <v>227</v>
      </c>
      <c r="AT706" s="195" t="s">
        <v>223</v>
      </c>
      <c r="AU706" s="195" t="s">
        <v>21</v>
      </c>
      <c r="AY706" s="19" t="s">
        <v>221</v>
      </c>
      <c r="BE706" s="196">
        <f>IF(N706="základní",J706,0)</f>
        <v>0</v>
      </c>
      <c r="BF706" s="196">
        <f>IF(N706="snížená",J706,0)</f>
        <v>0</v>
      </c>
      <c r="BG706" s="196">
        <f>IF(N706="zákl. přenesená",J706,0)</f>
        <v>0</v>
      </c>
      <c r="BH706" s="196">
        <f>IF(N706="sníž. přenesená",J706,0)</f>
        <v>0</v>
      </c>
      <c r="BI706" s="196">
        <f>IF(N706="nulová",J706,0)</f>
        <v>0</v>
      </c>
      <c r="BJ706" s="19" t="s">
        <v>89</v>
      </c>
      <c r="BK706" s="196">
        <f>ROUND(I706*H706,2)</f>
        <v>0</v>
      </c>
      <c r="BL706" s="19" t="s">
        <v>227</v>
      </c>
      <c r="BM706" s="195" t="s">
        <v>1541</v>
      </c>
    </row>
    <row r="707" spans="1:65" s="13" customFormat="1">
      <c r="B707" s="197"/>
      <c r="C707" s="198"/>
      <c r="D707" s="199" t="s">
        <v>229</v>
      </c>
      <c r="E707" s="200" t="s">
        <v>44</v>
      </c>
      <c r="F707" s="201" t="s">
        <v>230</v>
      </c>
      <c r="G707" s="198"/>
      <c r="H707" s="200" t="s">
        <v>44</v>
      </c>
      <c r="I707" s="202"/>
      <c r="J707" s="198"/>
      <c r="K707" s="198"/>
      <c r="L707" s="203"/>
      <c r="M707" s="204"/>
      <c r="N707" s="205"/>
      <c r="O707" s="205"/>
      <c r="P707" s="205"/>
      <c r="Q707" s="205"/>
      <c r="R707" s="205"/>
      <c r="S707" s="205"/>
      <c r="T707" s="206"/>
      <c r="AT707" s="207" t="s">
        <v>229</v>
      </c>
      <c r="AU707" s="207" t="s">
        <v>21</v>
      </c>
      <c r="AV707" s="13" t="s">
        <v>89</v>
      </c>
      <c r="AW707" s="13" t="s">
        <v>42</v>
      </c>
      <c r="AX707" s="13" t="s">
        <v>82</v>
      </c>
      <c r="AY707" s="207" t="s">
        <v>221</v>
      </c>
    </row>
    <row r="708" spans="1:65" s="14" customFormat="1">
      <c r="B708" s="208"/>
      <c r="C708" s="209"/>
      <c r="D708" s="199" t="s">
        <v>229</v>
      </c>
      <c r="E708" s="210" t="s">
        <v>44</v>
      </c>
      <c r="F708" s="211" t="s">
        <v>1542</v>
      </c>
      <c r="G708" s="209"/>
      <c r="H708" s="212">
        <v>4.5999999999999996</v>
      </c>
      <c r="I708" s="213"/>
      <c r="J708" s="209"/>
      <c r="K708" s="209"/>
      <c r="L708" s="214"/>
      <c r="M708" s="215"/>
      <c r="N708" s="216"/>
      <c r="O708" s="216"/>
      <c r="P708" s="216"/>
      <c r="Q708" s="216"/>
      <c r="R708" s="216"/>
      <c r="S708" s="216"/>
      <c r="T708" s="217"/>
      <c r="AT708" s="218" t="s">
        <v>229</v>
      </c>
      <c r="AU708" s="218" t="s">
        <v>21</v>
      </c>
      <c r="AV708" s="14" t="s">
        <v>21</v>
      </c>
      <c r="AW708" s="14" t="s">
        <v>42</v>
      </c>
      <c r="AX708" s="14" t="s">
        <v>82</v>
      </c>
      <c r="AY708" s="218" t="s">
        <v>221</v>
      </c>
    </row>
    <row r="709" spans="1:65" s="15" customFormat="1">
      <c r="B709" s="219"/>
      <c r="C709" s="220"/>
      <c r="D709" s="199" t="s">
        <v>229</v>
      </c>
      <c r="E709" s="221" t="s">
        <v>44</v>
      </c>
      <c r="F709" s="222" t="s">
        <v>232</v>
      </c>
      <c r="G709" s="220"/>
      <c r="H709" s="223">
        <v>4.5999999999999996</v>
      </c>
      <c r="I709" s="224"/>
      <c r="J709" s="220"/>
      <c r="K709" s="220"/>
      <c r="L709" s="225"/>
      <c r="M709" s="226"/>
      <c r="N709" s="227"/>
      <c r="O709" s="227"/>
      <c r="P709" s="227"/>
      <c r="Q709" s="227"/>
      <c r="R709" s="227"/>
      <c r="S709" s="227"/>
      <c r="T709" s="228"/>
      <c r="AT709" s="229" t="s">
        <v>229</v>
      </c>
      <c r="AU709" s="229" t="s">
        <v>21</v>
      </c>
      <c r="AV709" s="15" t="s">
        <v>227</v>
      </c>
      <c r="AW709" s="15" t="s">
        <v>42</v>
      </c>
      <c r="AX709" s="15" t="s">
        <v>89</v>
      </c>
      <c r="AY709" s="229" t="s">
        <v>221</v>
      </c>
    </row>
    <row r="710" spans="1:65" s="2" customFormat="1" ht="24.2" customHeight="1">
      <c r="A710" s="37"/>
      <c r="B710" s="38"/>
      <c r="C710" s="184" t="s">
        <v>845</v>
      </c>
      <c r="D710" s="184" t="s">
        <v>223</v>
      </c>
      <c r="E710" s="185" t="s">
        <v>768</v>
      </c>
      <c r="F710" s="186" t="s">
        <v>769</v>
      </c>
      <c r="G710" s="187" t="s">
        <v>121</v>
      </c>
      <c r="H710" s="188">
        <v>4.5999999999999996</v>
      </c>
      <c r="I710" s="189"/>
      <c r="J710" s="190">
        <f>ROUND(I710*H710,2)</f>
        <v>0</v>
      </c>
      <c r="K710" s="186" t="s">
        <v>226</v>
      </c>
      <c r="L710" s="42"/>
      <c r="M710" s="191" t="s">
        <v>44</v>
      </c>
      <c r="N710" s="192" t="s">
        <v>53</v>
      </c>
      <c r="O710" s="67"/>
      <c r="P710" s="193">
        <f>O710*H710</f>
        <v>0</v>
      </c>
      <c r="Q710" s="193">
        <v>5.0000000000000002E-5</v>
      </c>
      <c r="R710" s="193">
        <f>Q710*H710</f>
        <v>2.2999999999999998E-4</v>
      </c>
      <c r="S710" s="193">
        <v>0</v>
      </c>
      <c r="T710" s="194">
        <f>S710*H710</f>
        <v>0</v>
      </c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R710" s="195" t="s">
        <v>227</v>
      </c>
      <c r="AT710" s="195" t="s">
        <v>223</v>
      </c>
      <c r="AU710" s="195" t="s">
        <v>21</v>
      </c>
      <c r="AY710" s="19" t="s">
        <v>221</v>
      </c>
      <c r="BE710" s="196">
        <f>IF(N710="základní",J710,0)</f>
        <v>0</v>
      </c>
      <c r="BF710" s="196">
        <f>IF(N710="snížená",J710,0)</f>
        <v>0</v>
      </c>
      <c r="BG710" s="196">
        <f>IF(N710="zákl. přenesená",J710,0)</f>
        <v>0</v>
      </c>
      <c r="BH710" s="196">
        <f>IF(N710="sníž. přenesená",J710,0)</f>
        <v>0</v>
      </c>
      <c r="BI710" s="196">
        <f>IF(N710="nulová",J710,0)</f>
        <v>0</v>
      </c>
      <c r="BJ710" s="19" t="s">
        <v>89</v>
      </c>
      <c r="BK710" s="196">
        <f>ROUND(I710*H710,2)</f>
        <v>0</v>
      </c>
      <c r="BL710" s="19" t="s">
        <v>227</v>
      </c>
      <c r="BM710" s="195" t="s">
        <v>1543</v>
      </c>
    </row>
    <row r="711" spans="1:65" s="13" customFormat="1">
      <c r="B711" s="197"/>
      <c r="C711" s="198"/>
      <c r="D711" s="199" t="s">
        <v>229</v>
      </c>
      <c r="E711" s="200" t="s">
        <v>44</v>
      </c>
      <c r="F711" s="201" t="s">
        <v>230</v>
      </c>
      <c r="G711" s="198"/>
      <c r="H711" s="200" t="s">
        <v>44</v>
      </c>
      <c r="I711" s="202"/>
      <c r="J711" s="198"/>
      <c r="K711" s="198"/>
      <c r="L711" s="203"/>
      <c r="M711" s="204"/>
      <c r="N711" s="205"/>
      <c r="O711" s="205"/>
      <c r="P711" s="205"/>
      <c r="Q711" s="205"/>
      <c r="R711" s="205"/>
      <c r="S711" s="205"/>
      <c r="T711" s="206"/>
      <c r="AT711" s="207" t="s">
        <v>229</v>
      </c>
      <c r="AU711" s="207" t="s">
        <v>21</v>
      </c>
      <c r="AV711" s="13" t="s">
        <v>89</v>
      </c>
      <c r="AW711" s="13" t="s">
        <v>42</v>
      </c>
      <c r="AX711" s="13" t="s">
        <v>82</v>
      </c>
      <c r="AY711" s="207" t="s">
        <v>221</v>
      </c>
    </row>
    <row r="712" spans="1:65" s="14" customFormat="1">
      <c r="B712" s="208"/>
      <c r="C712" s="209"/>
      <c r="D712" s="199" t="s">
        <v>229</v>
      </c>
      <c r="E712" s="210" t="s">
        <v>44</v>
      </c>
      <c r="F712" s="211" t="s">
        <v>1542</v>
      </c>
      <c r="G712" s="209"/>
      <c r="H712" s="212">
        <v>4.5999999999999996</v>
      </c>
      <c r="I712" s="213"/>
      <c r="J712" s="209"/>
      <c r="K712" s="209"/>
      <c r="L712" s="214"/>
      <c r="M712" s="215"/>
      <c r="N712" s="216"/>
      <c r="O712" s="216"/>
      <c r="P712" s="216"/>
      <c r="Q712" s="216"/>
      <c r="R712" s="216"/>
      <c r="S712" s="216"/>
      <c r="T712" s="217"/>
      <c r="AT712" s="218" t="s">
        <v>229</v>
      </c>
      <c r="AU712" s="218" t="s">
        <v>21</v>
      </c>
      <c r="AV712" s="14" t="s">
        <v>21</v>
      </c>
      <c r="AW712" s="14" t="s">
        <v>42</v>
      </c>
      <c r="AX712" s="14" t="s">
        <v>82</v>
      </c>
      <c r="AY712" s="218" t="s">
        <v>221</v>
      </c>
    </row>
    <row r="713" spans="1:65" s="15" customFormat="1">
      <c r="B713" s="219"/>
      <c r="C713" s="220"/>
      <c r="D713" s="199" t="s">
        <v>229</v>
      </c>
      <c r="E713" s="221" t="s">
        <v>44</v>
      </c>
      <c r="F713" s="222" t="s">
        <v>232</v>
      </c>
      <c r="G713" s="220"/>
      <c r="H713" s="223">
        <v>4.5999999999999996</v>
      </c>
      <c r="I713" s="224"/>
      <c r="J713" s="220"/>
      <c r="K713" s="220"/>
      <c r="L713" s="225"/>
      <c r="M713" s="226"/>
      <c r="N713" s="227"/>
      <c r="O713" s="227"/>
      <c r="P713" s="227"/>
      <c r="Q713" s="227"/>
      <c r="R713" s="227"/>
      <c r="S713" s="227"/>
      <c r="T713" s="228"/>
      <c r="AT713" s="229" t="s">
        <v>229</v>
      </c>
      <c r="AU713" s="229" t="s">
        <v>21</v>
      </c>
      <c r="AV713" s="15" t="s">
        <v>227</v>
      </c>
      <c r="AW713" s="15" t="s">
        <v>42</v>
      </c>
      <c r="AX713" s="15" t="s">
        <v>89</v>
      </c>
      <c r="AY713" s="229" t="s">
        <v>221</v>
      </c>
    </row>
    <row r="714" spans="1:65" s="2" customFormat="1" ht="23.45" customHeight="1">
      <c r="A714" s="37"/>
      <c r="B714" s="38"/>
      <c r="C714" s="184" t="s">
        <v>849</v>
      </c>
      <c r="D714" s="184" t="s">
        <v>223</v>
      </c>
      <c r="E714" s="185" t="s">
        <v>772</v>
      </c>
      <c r="F714" s="186" t="s">
        <v>773</v>
      </c>
      <c r="G714" s="187" t="s">
        <v>121</v>
      </c>
      <c r="H714" s="188">
        <v>4.5999999999999996</v>
      </c>
      <c r="I714" s="189"/>
      <c r="J714" s="190">
        <f>ROUND(I714*H714,2)</f>
        <v>0</v>
      </c>
      <c r="K714" s="186" t="s">
        <v>226</v>
      </c>
      <c r="L714" s="42"/>
      <c r="M714" s="191" t="s">
        <v>44</v>
      </c>
      <c r="N714" s="192" t="s">
        <v>53</v>
      </c>
      <c r="O714" s="67"/>
      <c r="P714" s="193">
        <f>O714*H714</f>
        <v>0</v>
      </c>
      <c r="Q714" s="193">
        <v>4.4999999999999999E-4</v>
      </c>
      <c r="R714" s="193">
        <f>Q714*H714</f>
        <v>2.0699999999999998E-3</v>
      </c>
      <c r="S714" s="193">
        <v>0</v>
      </c>
      <c r="T714" s="194">
        <f>S714*H714</f>
        <v>0</v>
      </c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R714" s="195" t="s">
        <v>227</v>
      </c>
      <c r="AT714" s="195" t="s">
        <v>223</v>
      </c>
      <c r="AU714" s="195" t="s">
        <v>21</v>
      </c>
      <c r="AY714" s="19" t="s">
        <v>221</v>
      </c>
      <c r="BE714" s="196">
        <f>IF(N714="základní",J714,0)</f>
        <v>0</v>
      </c>
      <c r="BF714" s="196">
        <f>IF(N714="snížená",J714,0)</f>
        <v>0</v>
      </c>
      <c r="BG714" s="196">
        <f>IF(N714="zákl. přenesená",J714,0)</f>
        <v>0</v>
      </c>
      <c r="BH714" s="196">
        <f>IF(N714="sníž. přenesená",J714,0)</f>
        <v>0</v>
      </c>
      <c r="BI714" s="196">
        <f>IF(N714="nulová",J714,0)</f>
        <v>0</v>
      </c>
      <c r="BJ714" s="19" t="s">
        <v>89</v>
      </c>
      <c r="BK714" s="196">
        <f>ROUND(I714*H714,2)</f>
        <v>0</v>
      </c>
      <c r="BL714" s="19" t="s">
        <v>227</v>
      </c>
      <c r="BM714" s="195" t="s">
        <v>1544</v>
      </c>
    </row>
    <row r="715" spans="1:65" s="13" customFormat="1">
      <c r="B715" s="197"/>
      <c r="C715" s="198"/>
      <c r="D715" s="199" t="s">
        <v>229</v>
      </c>
      <c r="E715" s="200" t="s">
        <v>44</v>
      </c>
      <c r="F715" s="201" t="s">
        <v>230</v>
      </c>
      <c r="G715" s="198"/>
      <c r="H715" s="200" t="s">
        <v>44</v>
      </c>
      <c r="I715" s="202"/>
      <c r="J715" s="198"/>
      <c r="K715" s="198"/>
      <c r="L715" s="203"/>
      <c r="M715" s="204"/>
      <c r="N715" s="205"/>
      <c r="O715" s="205"/>
      <c r="P715" s="205"/>
      <c r="Q715" s="205"/>
      <c r="R715" s="205"/>
      <c r="S715" s="205"/>
      <c r="T715" s="206"/>
      <c r="AT715" s="207" t="s">
        <v>229</v>
      </c>
      <c r="AU715" s="207" t="s">
        <v>21</v>
      </c>
      <c r="AV715" s="13" t="s">
        <v>89</v>
      </c>
      <c r="AW715" s="13" t="s">
        <v>42</v>
      </c>
      <c r="AX715" s="13" t="s">
        <v>82</v>
      </c>
      <c r="AY715" s="207" t="s">
        <v>221</v>
      </c>
    </row>
    <row r="716" spans="1:65" s="14" customFormat="1">
      <c r="B716" s="208"/>
      <c r="C716" s="209"/>
      <c r="D716" s="199" t="s">
        <v>229</v>
      </c>
      <c r="E716" s="210" t="s">
        <v>44</v>
      </c>
      <c r="F716" s="211" t="s">
        <v>1542</v>
      </c>
      <c r="G716" s="209"/>
      <c r="H716" s="212">
        <v>4.5999999999999996</v>
      </c>
      <c r="I716" s="213"/>
      <c r="J716" s="209"/>
      <c r="K716" s="209"/>
      <c r="L716" s="214"/>
      <c r="M716" s="215"/>
      <c r="N716" s="216"/>
      <c r="O716" s="216"/>
      <c r="P716" s="216"/>
      <c r="Q716" s="216"/>
      <c r="R716" s="216"/>
      <c r="S716" s="216"/>
      <c r="T716" s="217"/>
      <c r="AT716" s="218" t="s">
        <v>229</v>
      </c>
      <c r="AU716" s="218" t="s">
        <v>21</v>
      </c>
      <c r="AV716" s="14" t="s">
        <v>21</v>
      </c>
      <c r="AW716" s="14" t="s">
        <v>42</v>
      </c>
      <c r="AX716" s="14" t="s">
        <v>82</v>
      </c>
      <c r="AY716" s="218" t="s">
        <v>221</v>
      </c>
    </row>
    <row r="717" spans="1:65" s="15" customFormat="1">
      <c r="B717" s="219"/>
      <c r="C717" s="220"/>
      <c r="D717" s="199" t="s">
        <v>229</v>
      </c>
      <c r="E717" s="221" t="s">
        <v>44</v>
      </c>
      <c r="F717" s="222" t="s">
        <v>232</v>
      </c>
      <c r="G717" s="220"/>
      <c r="H717" s="223">
        <v>4.5999999999999996</v>
      </c>
      <c r="I717" s="224"/>
      <c r="J717" s="220"/>
      <c r="K717" s="220"/>
      <c r="L717" s="225"/>
      <c r="M717" s="226"/>
      <c r="N717" s="227"/>
      <c r="O717" s="227"/>
      <c r="P717" s="227"/>
      <c r="Q717" s="227"/>
      <c r="R717" s="227"/>
      <c r="S717" s="227"/>
      <c r="T717" s="228"/>
      <c r="AT717" s="229" t="s">
        <v>229</v>
      </c>
      <c r="AU717" s="229" t="s">
        <v>21</v>
      </c>
      <c r="AV717" s="15" t="s">
        <v>227</v>
      </c>
      <c r="AW717" s="15" t="s">
        <v>42</v>
      </c>
      <c r="AX717" s="15" t="s">
        <v>89</v>
      </c>
      <c r="AY717" s="229" t="s">
        <v>221</v>
      </c>
    </row>
    <row r="718" spans="1:65" s="2" customFormat="1" ht="14.45" customHeight="1">
      <c r="A718" s="37"/>
      <c r="B718" s="38"/>
      <c r="C718" s="184" t="s">
        <v>856</v>
      </c>
      <c r="D718" s="184" t="s">
        <v>223</v>
      </c>
      <c r="E718" s="185" t="s">
        <v>1545</v>
      </c>
      <c r="F718" s="186" t="s">
        <v>1546</v>
      </c>
      <c r="G718" s="187" t="s">
        <v>133</v>
      </c>
      <c r="H718" s="188">
        <v>26.45</v>
      </c>
      <c r="I718" s="189"/>
      <c r="J718" s="190">
        <f>ROUND(I718*H718,2)</f>
        <v>0</v>
      </c>
      <c r="K718" s="186" t="s">
        <v>226</v>
      </c>
      <c r="L718" s="42"/>
      <c r="M718" s="191" t="s">
        <v>44</v>
      </c>
      <c r="N718" s="192" t="s">
        <v>53</v>
      </c>
      <c r="O718" s="67"/>
      <c r="P718" s="193">
        <f>O718*H718</f>
        <v>0</v>
      </c>
      <c r="Q718" s="193">
        <v>2.9E-4</v>
      </c>
      <c r="R718" s="193">
        <f>Q718*H718</f>
        <v>7.6705000000000002E-3</v>
      </c>
      <c r="S718" s="193">
        <v>0</v>
      </c>
      <c r="T718" s="194">
        <f>S718*H718</f>
        <v>0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195" t="s">
        <v>227</v>
      </c>
      <c r="AT718" s="195" t="s">
        <v>223</v>
      </c>
      <c r="AU718" s="195" t="s">
        <v>21</v>
      </c>
      <c r="AY718" s="19" t="s">
        <v>221</v>
      </c>
      <c r="BE718" s="196">
        <f>IF(N718="základní",J718,0)</f>
        <v>0</v>
      </c>
      <c r="BF718" s="196">
        <f>IF(N718="snížená",J718,0)</f>
        <v>0</v>
      </c>
      <c r="BG718" s="196">
        <f>IF(N718="zákl. přenesená",J718,0)</f>
        <v>0</v>
      </c>
      <c r="BH718" s="196">
        <f>IF(N718="sníž. přenesená",J718,0)</f>
        <v>0</v>
      </c>
      <c r="BI718" s="196">
        <f>IF(N718="nulová",J718,0)</f>
        <v>0</v>
      </c>
      <c r="BJ718" s="19" t="s">
        <v>89</v>
      </c>
      <c r="BK718" s="196">
        <f>ROUND(I718*H718,2)</f>
        <v>0</v>
      </c>
      <c r="BL718" s="19" t="s">
        <v>227</v>
      </c>
      <c r="BM718" s="195" t="s">
        <v>1547</v>
      </c>
    </row>
    <row r="719" spans="1:65" s="13" customFormat="1">
      <c r="B719" s="197"/>
      <c r="C719" s="198"/>
      <c r="D719" s="199" t="s">
        <v>229</v>
      </c>
      <c r="E719" s="200" t="s">
        <v>44</v>
      </c>
      <c r="F719" s="201" t="s">
        <v>230</v>
      </c>
      <c r="G719" s="198"/>
      <c r="H719" s="200" t="s">
        <v>44</v>
      </c>
      <c r="I719" s="202"/>
      <c r="J719" s="198"/>
      <c r="K719" s="198"/>
      <c r="L719" s="203"/>
      <c r="M719" s="204"/>
      <c r="N719" s="205"/>
      <c r="O719" s="205"/>
      <c r="P719" s="205"/>
      <c r="Q719" s="205"/>
      <c r="R719" s="205"/>
      <c r="S719" s="205"/>
      <c r="T719" s="206"/>
      <c r="AT719" s="207" t="s">
        <v>229</v>
      </c>
      <c r="AU719" s="207" t="s">
        <v>21</v>
      </c>
      <c r="AV719" s="13" t="s">
        <v>89</v>
      </c>
      <c r="AW719" s="13" t="s">
        <v>42</v>
      </c>
      <c r="AX719" s="13" t="s">
        <v>82</v>
      </c>
      <c r="AY719" s="207" t="s">
        <v>221</v>
      </c>
    </row>
    <row r="720" spans="1:65" s="14" customFormat="1">
      <c r="B720" s="208"/>
      <c r="C720" s="209"/>
      <c r="D720" s="199" t="s">
        <v>229</v>
      </c>
      <c r="E720" s="210" t="s">
        <v>44</v>
      </c>
      <c r="F720" s="211" t="s">
        <v>969</v>
      </c>
      <c r="G720" s="209"/>
      <c r="H720" s="212">
        <v>26.45</v>
      </c>
      <c r="I720" s="213"/>
      <c r="J720" s="209"/>
      <c r="K720" s="209"/>
      <c r="L720" s="214"/>
      <c r="M720" s="215"/>
      <c r="N720" s="216"/>
      <c r="O720" s="216"/>
      <c r="P720" s="216"/>
      <c r="Q720" s="216"/>
      <c r="R720" s="216"/>
      <c r="S720" s="216"/>
      <c r="T720" s="217"/>
      <c r="AT720" s="218" t="s">
        <v>229</v>
      </c>
      <c r="AU720" s="218" t="s">
        <v>21</v>
      </c>
      <c r="AV720" s="14" t="s">
        <v>21</v>
      </c>
      <c r="AW720" s="14" t="s">
        <v>42</v>
      </c>
      <c r="AX720" s="14" t="s">
        <v>82</v>
      </c>
      <c r="AY720" s="218" t="s">
        <v>221</v>
      </c>
    </row>
    <row r="721" spans="1:65" s="15" customFormat="1">
      <c r="B721" s="219"/>
      <c r="C721" s="220"/>
      <c r="D721" s="199" t="s">
        <v>229</v>
      </c>
      <c r="E721" s="221" t="s">
        <v>44</v>
      </c>
      <c r="F721" s="222" t="s">
        <v>232</v>
      </c>
      <c r="G721" s="220"/>
      <c r="H721" s="223">
        <v>26.45</v>
      </c>
      <c r="I721" s="224"/>
      <c r="J721" s="220"/>
      <c r="K721" s="220"/>
      <c r="L721" s="225"/>
      <c r="M721" s="226"/>
      <c r="N721" s="227"/>
      <c r="O721" s="227"/>
      <c r="P721" s="227"/>
      <c r="Q721" s="227"/>
      <c r="R721" s="227"/>
      <c r="S721" s="227"/>
      <c r="T721" s="228"/>
      <c r="AT721" s="229" t="s">
        <v>229</v>
      </c>
      <c r="AU721" s="229" t="s">
        <v>21</v>
      </c>
      <c r="AV721" s="15" t="s">
        <v>227</v>
      </c>
      <c r="AW721" s="15" t="s">
        <v>42</v>
      </c>
      <c r="AX721" s="15" t="s">
        <v>89</v>
      </c>
      <c r="AY721" s="229" t="s">
        <v>221</v>
      </c>
    </row>
    <row r="722" spans="1:65" s="2" customFormat="1" ht="24.2" customHeight="1">
      <c r="A722" s="37"/>
      <c r="B722" s="38"/>
      <c r="C722" s="184" t="s">
        <v>864</v>
      </c>
      <c r="D722" s="184" t="s">
        <v>223</v>
      </c>
      <c r="E722" s="185" t="s">
        <v>780</v>
      </c>
      <c r="F722" s="186" t="s">
        <v>781</v>
      </c>
      <c r="G722" s="187" t="s">
        <v>121</v>
      </c>
      <c r="H722" s="188">
        <v>23</v>
      </c>
      <c r="I722" s="189"/>
      <c r="J722" s="190">
        <f>ROUND(I722*H722,2)</f>
        <v>0</v>
      </c>
      <c r="K722" s="186" t="s">
        <v>226</v>
      </c>
      <c r="L722" s="42"/>
      <c r="M722" s="191" t="s">
        <v>44</v>
      </c>
      <c r="N722" s="192" t="s">
        <v>53</v>
      </c>
      <c r="O722" s="67"/>
      <c r="P722" s="193">
        <f>O722*H722</f>
        <v>0</v>
      </c>
      <c r="Q722" s="193">
        <v>0</v>
      </c>
      <c r="R722" s="193">
        <f>Q722*H722</f>
        <v>0</v>
      </c>
      <c r="S722" s="193">
        <v>0</v>
      </c>
      <c r="T722" s="194">
        <f>S722*H722</f>
        <v>0</v>
      </c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R722" s="195" t="s">
        <v>227</v>
      </c>
      <c r="AT722" s="195" t="s">
        <v>223</v>
      </c>
      <c r="AU722" s="195" t="s">
        <v>21</v>
      </c>
      <c r="AY722" s="19" t="s">
        <v>221</v>
      </c>
      <c r="BE722" s="196">
        <f>IF(N722="základní",J722,0)</f>
        <v>0</v>
      </c>
      <c r="BF722" s="196">
        <f>IF(N722="snížená",J722,0)</f>
        <v>0</v>
      </c>
      <c r="BG722" s="196">
        <f>IF(N722="zákl. přenesená",J722,0)</f>
        <v>0</v>
      </c>
      <c r="BH722" s="196">
        <f>IF(N722="sníž. přenesená",J722,0)</f>
        <v>0</v>
      </c>
      <c r="BI722" s="196">
        <f>IF(N722="nulová",J722,0)</f>
        <v>0</v>
      </c>
      <c r="BJ722" s="19" t="s">
        <v>89</v>
      </c>
      <c r="BK722" s="196">
        <f>ROUND(I722*H722,2)</f>
        <v>0</v>
      </c>
      <c r="BL722" s="19" t="s">
        <v>227</v>
      </c>
      <c r="BM722" s="195" t="s">
        <v>1548</v>
      </c>
    </row>
    <row r="723" spans="1:65" s="13" customFormat="1">
      <c r="B723" s="197"/>
      <c r="C723" s="198"/>
      <c r="D723" s="199" t="s">
        <v>229</v>
      </c>
      <c r="E723" s="200" t="s">
        <v>44</v>
      </c>
      <c r="F723" s="201" t="s">
        <v>230</v>
      </c>
      <c r="G723" s="198"/>
      <c r="H723" s="200" t="s">
        <v>44</v>
      </c>
      <c r="I723" s="202"/>
      <c r="J723" s="198"/>
      <c r="K723" s="198"/>
      <c r="L723" s="203"/>
      <c r="M723" s="204"/>
      <c r="N723" s="205"/>
      <c r="O723" s="205"/>
      <c r="P723" s="205"/>
      <c r="Q723" s="205"/>
      <c r="R723" s="205"/>
      <c r="S723" s="205"/>
      <c r="T723" s="206"/>
      <c r="AT723" s="207" t="s">
        <v>229</v>
      </c>
      <c r="AU723" s="207" t="s">
        <v>21</v>
      </c>
      <c r="AV723" s="13" t="s">
        <v>89</v>
      </c>
      <c r="AW723" s="13" t="s">
        <v>42</v>
      </c>
      <c r="AX723" s="13" t="s">
        <v>82</v>
      </c>
      <c r="AY723" s="207" t="s">
        <v>221</v>
      </c>
    </row>
    <row r="724" spans="1:65" s="14" customFormat="1">
      <c r="B724" s="208"/>
      <c r="C724" s="209"/>
      <c r="D724" s="199" t="s">
        <v>229</v>
      </c>
      <c r="E724" s="210" t="s">
        <v>44</v>
      </c>
      <c r="F724" s="211" t="s">
        <v>1549</v>
      </c>
      <c r="G724" s="209"/>
      <c r="H724" s="212">
        <v>23</v>
      </c>
      <c r="I724" s="213"/>
      <c r="J724" s="209"/>
      <c r="K724" s="209"/>
      <c r="L724" s="214"/>
      <c r="M724" s="215"/>
      <c r="N724" s="216"/>
      <c r="O724" s="216"/>
      <c r="P724" s="216"/>
      <c r="Q724" s="216"/>
      <c r="R724" s="216"/>
      <c r="S724" s="216"/>
      <c r="T724" s="217"/>
      <c r="AT724" s="218" t="s">
        <v>229</v>
      </c>
      <c r="AU724" s="218" t="s">
        <v>21</v>
      </c>
      <c r="AV724" s="14" t="s">
        <v>21</v>
      </c>
      <c r="AW724" s="14" t="s">
        <v>42</v>
      </c>
      <c r="AX724" s="14" t="s">
        <v>82</v>
      </c>
      <c r="AY724" s="218" t="s">
        <v>221</v>
      </c>
    </row>
    <row r="725" spans="1:65" s="15" customFormat="1">
      <c r="B725" s="219"/>
      <c r="C725" s="220"/>
      <c r="D725" s="199" t="s">
        <v>229</v>
      </c>
      <c r="E725" s="221" t="s">
        <v>44</v>
      </c>
      <c r="F725" s="222" t="s">
        <v>232</v>
      </c>
      <c r="G725" s="220"/>
      <c r="H725" s="223">
        <v>23</v>
      </c>
      <c r="I725" s="224"/>
      <c r="J725" s="220"/>
      <c r="K725" s="220"/>
      <c r="L725" s="225"/>
      <c r="M725" s="226"/>
      <c r="N725" s="227"/>
      <c r="O725" s="227"/>
      <c r="P725" s="227"/>
      <c r="Q725" s="227"/>
      <c r="R725" s="227"/>
      <c r="S725" s="227"/>
      <c r="T725" s="228"/>
      <c r="AT725" s="229" t="s">
        <v>229</v>
      </c>
      <c r="AU725" s="229" t="s">
        <v>21</v>
      </c>
      <c r="AV725" s="15" t="s">
        <v>227</v>
      </c>
      <c r="AW725" s="15" t="s">
        <v>42</v>
      </c>
      <c r="AX725" s="15" t="s">
        <v>89</v>
      </c>
      <c r="AY725" s="229" t="s">
        <v>221</v>
      </c>
    </row>
    <row r="726" spans="1:65" s="2" customFormat="1" ht="34.15" customHeight="1">
      <c r="A726" s="37"/>
      <c r="B726" s="38"/>
      <c r="C726" s="184" t="s">
        <v>872</v>
      </c>
      <c r="D726" s="184" t="s">
        <v>223</v>
      </c>
      <c r="E726" s="185" t="s">
        <v>789</v>
      </c>
      <c r="F726" s="186" t="s">
        <v>790</v>
      </c>
      <c r="G726" s="187" t="s">
        <v>121</v>
      </c>
      <c r="H726" s="188">
        <v>23</v>
      </c>
      <c r="I726" s="189"/>
      <c r="J726" s="190">
        <f>ROUND(I726*H726,2)</f>
        <v>0</v>
      </c>
      <c r="K726" s="186" t="s">
        <v>226</v>
      </c>
      <c r="L726" s="42"/>
      <c r="M726" s="191" t="s">
        <v>44</v>
      </c>
      <c r="N726" s="192" t="s">
        <v>53</v>
      </c>
      <c r="O726" s="67"/>
      <c r="P726" s="193">
        <f>O726*H726</f>
        <v>0</v>
      </c>
      <c r="Q726" s="193">
        <v>6.0999999999999997E-4</v>
      </c>
      <c r="R726" s="193">
        <f>Q726*H726</f>
        <v>1.4029999999999999E-2</v>
      </c>
      <c r="S726" s="193">
        <v>0</v>
      </c>
      <c r="T726" s="194">
        <f>S726*H726</f>
        <v>0</v>
      </c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R726" s="195" t="s">
        <v>227</v>
      </c>
      <c r="AT726" s="195" t="s">
        <v>223</v>
      </c>
      <c r="AU726" s="195" t="s">
        <v>21</v>
      </c>
      <c r="AY726" s="19" t="s">
        <v>221</v>
      </c>
      <c r="BE726" s="196">
        <f>IF(N726="základní",J726,0)</f>
        <v>0</v>
      </c>
      <c r="BF726" s="196">
        <f>IF(N726="snížená",J726,0)</f>
        <v>0</v>
      </c>
      <c r="BG726" s="196">
        <f>IF(N726="zákl. přenesená",J726,0)</f>
        <v>0</v>
      </c>
      <c r="BH726" s="196">
        <f>IF(N726="sníž. přenesená",J726,0)</f>
        <v>0</v>
      </c>
      <c r="BI726" s="196">
        <f>IF(N726="nulová",J726,0)</f>
        <v>0</v>
      </c>
      <c r="BJ726" s="19" t="s">
        <v>89</v>
      </c>
      <c r="BK726" s="196">
        <f>ROUND(I726*H726,2)</f>
        <v>0</v>
      </c>
      <c r="BL726" s="19" t="s">
        <v>227</v>
      </c>
      <c r="BM726" s="195" t="s">
        <v>1550</v>
      </c>
    </row>
    <row r="727" spans="1:65" s="13" customFormat="1">
      <c r="B727" s="197"/>
      <c r="C727" s="198"/>
      <c r="D727" s="199" t="s">
        <v>229</v>
      </c>
      <c r="E727" s="200" t="s">
        <v>44</v>
      </c>
      <c r="F727" s="201" t="s">
        <v>230</v>
      </c>
      <c r="G727" s="198"/>
      <c r="H727" s="200" t="s">
        <v>44</v>
      </c>
      <c r="I727" s="202"/>
      <c r="J727" s="198"/>
      <c r="K727" s="198"/>
      <c r="L727" s="203"/>
      <c r="M727" s="204"/>
      <c r="N727" s="205"/>
      <c r="O727" s="205"/>
      <c r="P727" s="205"/>
      <c r="Q727" s="205"/>
      <c r="R727" s="205"/>
      <c r="S727" s="205"/>
      <c r="T727" s="206"/>
      <c r="AT727" s="207" t="s">
        <v>229</v>
      </c>
      <c r="AU727" s="207" t="s">
        <v>21</v>
      </c>
      <c r="AV727" s="13" t="s">
        <v>89</v>
      </c>
      <c r="AW727" s="13" t="s">
        <v>42</v>
      </c>
      <c r="AX727" s="13" t="s">
        <v>82</v>
      </c>
      <c r="AY727" s="207" t="s">
        <v>221</v>
      </c>
    </row>
    <row r="728" spans="1:65" s="14" customFormat="1">
      <c r="B728" s="208"/>
      <c r="C728" s="209"/>
      <c r="D728" s="199" t="s">
        <v>229</v>
      </c>
      <c r="E728" s="210" t="s">
        <v>44</v>
      </c>
      <c r="F728" s="211" t="s">
        <v>1549</v>
      </c>
      <c r="G728" s="209"/>
      <c r="H728" s="212">
        <v>23</v>
      </c>
      <c r="I728" s="213"/>
      <c r="J728" s="209"/>
      <c r="K728" s="209"/>
      <c r="L728" s="214"/>
      <c r="M728" s="215"/>
      <c r="N728" s="216"/>
      <c r="O728" s="216"/>
      <c r="P728" s="216"/>
      <c r="Q728" s="216"/>
      <c r="R728" s="216"/>
      <c r="S728" s="216"/>
      <c r="T728" s="217"/>
      <c r="AT728" s="218" t="s">
        <v>229</v>
      </c>
      <c r="AU728" s="218" t="s">
        <v>21</v>
      </c>
      <c r="AV728" s="14" t="s">
        <v>21</v>
      </c>
      <c r="AW728" s="14" t="s">
        <v>42</v>
      </c>
      <c r="AX728" s="14" t="s">
        <v>82</v>
      </c>
      <c r="AY728" s="218" t="s">
        <v>221</v>
      </c>
    </row>
    <row r="729" spans="1:65" s="15" customFormat="1">
      <c r="B729" s="219"/>
      <c r="C729" s="220"/>
      <c r="D729" s="199" t="s">
        <v>229</v>
      </c>
      <c r="E729" s="221" t="s">
        <v>44</v>
      </c>
      <c r="F729" s="222" t="s">
        <v>232</v>
      </c>
      <c r="G729" s="220"/>
      <c r="H729" s="223">
        <v>23</v>
      </c>
      <c r="I729" s="224"/>
      <c r="J729" s="220"/>
      <c r="K729" s="220"/>
      <c r="L729" s="225"/>
      <c r="M729" s="226"/>
      <c r="N729" s="227"/>
      <c r="O729" s="227"/>
      <c r="P729" s="227"/>
      <c r="Q729" s="227"/>
      <c r="R729" s="227"/>
      <c r="S729" s="227"/>
      <c r="T729" s="228"/>
      <c r="AT729" s="229" t="s">
        <v>229</v>
      </c>
      <c r="AU729" s="229" t="s">
        <v>21</v>
      </c>
      <c r="AV729" s="15" t="s">
        <v>227</v>
      </c>
      <c r="AW729" s="15" t="s">
        <v>42</v>
      </c>
      <c r="AX729" s="15" t="s">
        <v>89</v>
      </c>
      <c r="AY729" s="229" t="s">
        <v>221</v>
      </c>
    </row>
    <row r="730" spans="1:65" s="2" customFormat="1" ht="14.45" customHeight="1">
      <c r="A730" s="37"/>
      <c r="B730" s="38"/>
      <c r="C730" s="184" t="s">
        <v>879</v>
      </c>
      <c r="D730" s="184" t="s">
        <v>223</v>
      </c>
      <c r="E730" s="185" t="s">
        <v>793</v>
      </c>
      <c r="F730" s="186" t="s">
        <v>794</v>
      </c>
      <c r="G730" s="187" t="s">
        <v>121</v>
      </c>
      <c r="H730" s="188">
        <v>23</v>
      </c>
      <c r="I730" s="189"/>
      <c r="J730" s="190">
        <f>ROUND(I730*H730,2)</f>
        <v>0</v>
      </c>
      <c r="K730" s="186" t="s">
        <v>226</v>
      </c>
      <c r="L730" s="42"/>
      <c r="M730" s="191" t="s">
        <v>44</v>
      </c>
      <c r="N730" s="192" t="s">
        <v>53</v>
      </c>
      <c r="O730" s="67"/>
      <c r="P730" s="193">
        <f>O730*H730</f>
        <v>0</v>
      </c>
      <c r="Q730" s="193">
        <v>0</v>
      </c>
      <c r="R730" s="193">
        <f>Q730*H730</f>
        <v>0</v>
      </c>
      <c r="S730" s="193">
        <v>0</v>
      </c>
      <c r="T730" s="194">
        <f>S730*H730</f>
        <v>0</v>
      </c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R730" s="195" t="s">
        <v>227</v>
      </c>
      <c r="AT730" s="195" t="s">
        <v>223</v>
      </c>
      <c r="AU730" s="195" t="s">
        <v>21</v>
      </c>
      <c r="AY730" s="19" t="s">
        <v>221</v>
      </c>
      <c r="BE730" s="196">
        <f>IF(N730="základní",J730,0)</f>
        <v>0</v>
      </c>
      <c r="BF730" s="196">
        <f>IF(N730="snížená",J730,0)</f>
        <v>0</v>
      </c>
      <c r="BG730" s="196">
        <f>IF(N730="zákl. přenesená",J730,0)</f>
        <v>0</v>
      </c>
      <c r="BH730" s="196">
        <f>IF(N730="sníž. přenesená",J730,0)</f>
        <v>0</v>
      </c>
      <c r="BI730" s="196">
        <f>IF(N730="nulová",J730,0)</f>
        <v>0</v>
      </c>
      <c r="BJ730" s="19" t="s">
        <v>89</v>
      </c>
      <c r="BK730" s="196">
        <f>ROUND(I730*H730,2)</f>
        <v>0</v>
      </c>
      <c r="BL730" s="19" t="s">
        <v>227</v>
      </c>
      <c r="BM730" s="195" t="s">
        <v>1551</v>
      </c>
    </row>
    <row r="731" spans="1:65" s="13" customFormat="1">
      <c r="B731" s="197"/>
      <c r="C731" s="198"/>
      <c r="D731" s="199" t="s">
        <v>229</v>
      </c>
      <c r="E731" s="200" t="s">
        <v>44</v>
      </c>
      <c r="F731" s="201" t="s">
        <v>230</v>
      </c>
      <c r="G731" s="198"/>
      <c r="H731" s="200" t="s">
        <v>44</v>
      </c>
      <c r="I731" s="202"/>
      <c r="J731" s="198"/>
      <c r="K731" s="198"/>
      <c r="L731" s="203"/>
      <c r="M731" s="204"/>
      <c r="N731" s="205"/>
      <c r="O731" s="205"/>
      <c r="P731" s="205"/>
      <c r="Q731" s="205"/>
      <c r="R731" s="205"/>
      <c r="S731" s="205"/>
      <c r="T731" s="206"/>
      <c r="AT731" s="207" t="s">
        <v>229</v>
      </c>
      <c r="AU731" s="207" t="s">
        <v>21</v>
      </c>
      <c r="AV731" s="13" t="s">
        <v>89</v>
      </c>
      <c r="AW731" s="13" t="s">
        <v>42</v>
      </c>
      <c r="AX731" s="13" t="s">
        <v>82</v>
      </c>
      <c r="AY731" s="207" t="s">
        <v>221</v>
      </c>
    </row>
    <row r="732" spans="1:65" s="14" customFormat="1">
      <c r="B732" s="208"/>
      <c r="C732" s="209"/>
      <c r="D732" s="199" t="s">
        <v>229</v>
      </c>
      <c r="E732" s="210" t="s">
        <v>44</v>
      </c>
      <c r="F732" s="211" t="s">
        <v>1549</v>
      </c>
      <c r="G732" s="209"/>
      <c r="H732" s="212">
        <v>23</v>
      </c>
      <c r="I732" s="213"/>
      <c r="J732" s="209"/>
      <c r="K732" s="209"/>
      <c r="L732" s="214"/>
      <c r="M732" s="215"/>
      <c r="N732" s="216"/>
      <c r="O732" s="216"/>
      <c r="P732" s="216"/>
      <c r="Q732" s="216"/>
      <c r="R732" s="216"/>
      <c r="S732" s="216"/>
      <c r="T732" s="217"/>
      <c r="AT732" s="218" t="s">
        <v>229</v>
      </c>
      <c r="AU732" s="218" t="s">
        <v>21</v>
      </c>
      <c r="AV732" s="14" t="s">
        <v>21</v>
      </c>
      <c r="AW732" s="14" t="s">
        <v>42</v>
      </c>
      <c r="AX732" s="14" t="s">
        <v>82</v>
      </c>
      <c r="AY732" s="218" t="s">
        <v>221</v>
      </c>
    </row>
    <row r="733" spans="1:65" s="15" customFormat="1">
      <c r="B733" s="219"/>
      <c r="C733" s="220"/>
      <c r="D733" s="199" t="s">
        <v>229</v>
      </c>
      <c r="E733" s="221" t="s">
        <v>44</v>
      </c>
      <c r="F733" s="222" t="s">
        <v>232</v>
      </c>
      <c r="G733" s="220"/>
      <c r="H733" s="223">
        <v>23</v>
      </c>
      <c r="I733" s="224"/>
      <c r="J733" s="220"/>
      <c r="K733" s="220"/>
      <c r="L733" s="225"/>
      <c r="M733" s="226"/>
      <c r="N733" s="227"/>
      <c r="O733" s="227"/>
      <c r="P733" s="227"/>
      <c r="Q733" s="227"/>
      <c r="R733" s="227"/>
      <c r="S733" s="227"/>
      <c r="T733" s="228"/>
      <c r="AT733" s="229" t="s">
        <v>229</v>
      </c>
      <c r="AU733" s="229" t="s">
        <v>21</v>
      </c>
      <c r="AV733" s="15" t="s">
        <v>227</v>
      </c>
      <c r="AW733" s="15" t="s">
        <v>42</v>
      </c>
      <c r="AX733" s="15" t="s">
        <v>89</v>
      </c>
      <c r="AY733" s="229" t="s">
        <v>221</v>
      </c>
    </row>
    <row r="734" spans="1:65" s="2" customFormat="1" ht="14.45" customHeight="1">
      <c r="A734" s="37"/>
      <c r="B734" s="38"/>
      <c r="C734" s="184" t="s">
        <v>885</v>
      </c>
      <c r="D734" s="184" t="s">
        <v>223</v>
      </c>
      <c r="E734" s="185" t="s">
        <v>797</v>
      </c>
      <c r="F734" s="186" t="s">
        <v>798</v>
      </c>
      <c r="G734" s="187" t="s">
        <v>121</v>
      </c>
      <c r="H734" s="188">
        <v>23</v>
      </c>
      <c r="I734" s="189"/>
      <c r="J734" s="190">
        <f>ROUND(I734*H734,2)</f>
        <v>0</v>
      </c>
      <c r="K734" s="186" t="s">
        <v>226</v>
      </c>
      <c r="L734" s="42"/>
      <c r="M734" s="191" t="s">
        <v>44</v>
      </c>
      <c r="N734" s="192" t="s">
        <v>53</v>
      </c>
      <c r="O734" s="67"/>
      <c r="P734" s="193">
        <f>O734*H734</f>
        <v>0</v>
      </c>
      <c r="Q734" s="193">
        <v>0</v>
      </c>
      <c r="R734" s="193">
        <f>Q734*H734</f>
        <v>0</v>
      </c>
      <c r="S734" s="193">
        <v>0</v>
      </c>
      <c r="T734" s="194">
        <f>S734*H734</f>
        <v>0</v>
      </c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R734" s="195" t="s">
        <v>227</v>
      </c>
      <c r="AT734" s="195" t="s">
        <v>223</v>
      </c>
      <c r="AU734" s="195" t="s">
        <v>21</v>
      </c>
      <c r="AY734" s="19" t="s">
        <v>221</v>
      </c>
      <c r="BE734" s="196">
        <f>IF(N734="základní",J734,0)</f>
        <v>0</v>
      </c>
      <c r="BF734" s="196">
        <f>IF(N734="snížená",J734,0)</f>
        <v>0</v>
      </c>
      <c r="BG734" s="196">
        <f>IF(N734="zákl. přenesená",J734,0)</f>
        <v>0</v>
      </c>
      <c r="BH734" s="196">
        <f>IF(N734="sníž. přenesená",J734,0)</f>
        <v>0</v>
      </c>
      <c r="BI734" s="196">
        <f>IF(N734="nulová",J734,0)</f>
        <v>0</v>
      </c>
      <c r="BJ734" s="19" t="s">
        <v>89</v>
      </c>
      <c r="BK734" s="196">
        <f>ROUND(I734*H734,2)</f>
        <v>0</v>
      </c>
      <c r="BL734" s="19" t="s">
        <v>227</v>
      </c>
      <c r="BM734" s="195" t="s">
        <v>1552</v>
      </c>
    </row>
    <row r="735" spans="1:65" s="13" customFormat="1">
      <c r="B735" s="197"/>
      <c r="C735" s="198"/>
      <c r="D735" s="199" t="s">
        <v>229</v>
      </c>
      <c r="E735" s="200" t="s">
        <v>44</v>
      </c>
      <c r="F735" s="201" t="s">
        <v>230</v>
      </c>
      <c r="G735" s="198"/>
      <c r="H735" s="200" t="s">
        <v>44</v>
      </c>
      <c r="I735" s="202"/>
      <c r="J735" s="198"/>
      <c r="K735" s="198"/>
      <c r="L735" s="203"/>
      <c r="M735" s="204"/>
      <c r="N735" s="205"/>
      <c r="O735" s="205"/>
      <c r="P735" s="205"/>
      <c r="Q735" s="205"/>
      <c r="R735" s="205"/>
      <c r="S735" s="205"/>
      <c r="T735" s="206"/>
      <c r="AT735" s="207" t="s">
        <v>229</v>
      </c>
      <c r="AU735" s="207" t="s">
        <v>21</v>
      </c>
      <c r="AV735" s="13" t="s">
        <v>89</v>
      </c>
      <c r="AW735" s="13" t="s">
        <v>42</v>
      </c>
      <c r="AX735" s="13" t="s">
        <v>82</v>
      </c>
      <c r="AY735" s="207" t="s">
        <v>221</v>
      </c>
    </row>
    <row r="736" spans="1:65" s="14" customFormat="1">
      <c r="B736" s="208"/>
      <c r="C736" s="209"/>
      <c r="D736" s="199" t="s">
        <v>229</v>
      </c>
      <c r="E736" s="210" t="s">
        <v>44</v>
      </c>
      <c r="F736" s="211" t="s">
        <v>1553</v>
      </c>
      <c r="G736" s="209"/>
      <c r="H736" s="212">
        <v>23</v>
      </c>
      <c r="I736" s="213"/>
      <c r="J736" s="209"/>
      <c r="K736" s="209"/>
      <c r="L736" s="214"/>
      <c r="M736" s="215"/>
      <c r="N736" s="216"/>
      <c r="O736" s="216"/>
      <c r="P736" s="216"/>
      <c r="Q736" s="216"/>
      <c r="R736" s="216"/>
      <c r="S736" s="216"/>
      <c r="T736" s="217"/>
      <c r="AT736" s="218" t="s">
        <v>229</v>
      </c>
      <c r="AU736" s="218" t="s">
        <v>21</v>
      </c>
      <c r="AV736" s="14" t="s">
        <v>21</v>
      </c>
      <c r="AW736" s="14" t="s">
        <v>42</v>
      </c>
      <c r="AX736" s="14" t="s">
        <v>82</v>
      </c>
      <c r="AY736" s="218" t="s">
        <v>221</v>
      </c>
    </row>
    <row r="737" spans="1:65" s="15" customFormat="1">
      <c r="B737" s="219"/>
      <c r="C737" s="220"/>
      <c r="D737" s="199" t="s">
        <v>229</v>
      </c>
      <c r="E737" s="221" t="s">
        <v>44</v>
      </c>
      <c r="F737" s="222" t="s">
        <v>232</v>
      </c>
      <c r="G737" s="220"/>
      <c r="H737" s="223">
        <v>23</v>
      </c>
      <c r="I737" s="224"/>
      <c r="J737" s="220"/>
      <c r="K737" s="220"/>
      <c r="L737" s="225"/>
      <c r="M737" s="226"/>
      <c r="N737" s="227"/>
      <c r="O737" s="227"/>
      <c r="P737" s="227"/>
      <c r="Q737" s="227"/>
      <c r="R737" s="227"/>
      <c r="S737" s="227"/>
      <c r="T737" s="228"/>
      <c r="AT737" s="229" t="s">
        <v>229</v>
      </c>
      <c r="AU737" s="229" t="s">
        <v>21</v>
      </c>
      <c r="AV737" s="15" t="s">
        <v>227</v>
      </c>
      <c r="AW737" s="15" t="s">
        <v>42</v>
      </c>
      <c r="AX737" s="15" t="s">
        <v>89</v>
      </c>
      <c r="AY737" s="229" t="s">
        <v>221</v>
      </c>
    </row>
    <row r="738" spans="1:65" s="2" customFormat="1" ht="14.45" customHeight="1">
      <c r="A738" s="37"/>
      <c r="B738" s="38"/>
      <c r="C738" s="184" t="s">
        <v>893</v>
      </c>
      <c r="D738" s="184" t="s">
        <v>223</v>
      </c>
      <c r="E738" s="185" t="s">
        <v>807</v>
      </c>
      <c r="F738" s="186" t="s">
        <v>808</v>
      </c>
      <c r="G738" s="187" t="s">
        <v>121</v>
      </c>
      <c r="H738" s="188">
        <v>23</v>
      </c>
      <c r="I738" s="189"/>
      <c r="J738" s="190">
        <f>ROUND(I738*H738,2)</f>
        <v>0</v>
      </c>
      <c r="K738" s="186" t="s">
        <v>226</v>
      </c>
      <c r="L738" s="42"/>
      <c r="M738" s="191" t="s">
        <v>44</v>
      </c>
      <c r="N738" s="192" t="s">
        <v>53</v>
      </c>
      <c r="O738" s="67"/>
      <c r="P738" s="193">
        <f>O738*H738</f>
        <v>0</v>
      </c>
      <c r="Q738" s="193">
        <v>3.0000000000000001E-5</v>
      </c>
      <c r="R738" s="193">
        <f>Q738*H738</f>
        <v>6.8999999999999997E-4</v>
      </c>
      <c r="S738" s="193">
        <v>0</v>
      </c>
      <c r="T738" s="194">
        <f>S738*H738</f>
        <v>0</v>
      </c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R738" s="195" t="s">
        <v>227</v>
      </c>
      <c r="AT738" s="195" t="s">
        <v>223</v>
      </c>
      <c r="AU738" s="195" t="s">
        <v>21</v>
      </c>
      <c r="AY738" s="19" t="s">
        <v>221</v>
      </c>
      <c r="BE738" s="196">
        <f>IF(N738="základní",J738,0)</f>
        <v>0</v>
      </c>
      <c r="BF738" s="196">
        <f>IF(N738="snížená",J738,0)</f>
        <v>0</v>
      </c>
      <c r="BG738" s="196">
        <f>IF(N738="zákl. přenesená",J738,0)</f>
        <v>0</v>
      </c>
      <c r="BH738" s="196">
        <f>IF(N738="sníž. přenesená",J738,0)</f>
        <v>0</v>
      </c>
      <c r="BI738" s="196">
        <f>IF(N738="nulová",J738,0)</f>
        <v>0</v>
      </c>
      <c r="BJ738" s="19" t="s">
        <v>89</v>
      </c>
      <c r="BK738" s="196">
        <f>ROUND(I738*H738,2)</f>
        <v>0</v>
      </c>
      <c r="BL738" s="19" t="s">
        <v>227</v>
      </c>
      <c r="BM738" s="195" t="s">
        <v>1554</v>
      </c>
    </row>
    <row r="739" spans="1:65" s="13" customFormat="1">
      <c r="B739" s="197"/>
      <c r="C739" s="198"/>
      <c r="D739" s="199" t="s">
        <v>229</v>
      </c>
      <c r="E739" s="200" t="s">
        <v>44</v>
      </c>
      <c r="F739" s="201" t="s">
        <v>230</v>
      </c>
      <c r="G739" s="198"/>
      <c r="H739" s="200" t="s">
        <v>44</v>
      </c>
      <c r="I739" s="202"/>
      <c r="J739" s="198"/>
      <c r="K739" s="198"/>
      <c r="L739" s="203"/>
      <c r="M739" s="204"/>
      <c r="N739" s="205"/>
      <c r="O739" s="205"/>
      <c r="P739" s="205"/>
      <c r="Q739" s="205"/>
      <c r="R739" s="205"/>
      <c r="S739" s="205"/>
      <c r="T739" s="206"/>
      <c r="AT739" s="207" t="s">
        <v>229</v>
      </c>
      <c r="AU739" s="207" t="s">
        <v>21</v>
      </c>
      <c r="AV739" s="13" t="s">
        <v>89</v>
      </c>
      <c r="AW739" s="13" t="s">
        <v>42</v>
      </c>
      <c r="AX739" s="13" t="s">
        <v>82</v>
      </c>
      <c r="AY739" s="207" t="s">
        <v>221</v>
      </c>
    </row>
    <row r="740" spans="1:65" s="14" customFormat="1">
      <c r="B740" s="208"/>
      <c r="C740" s="209"/>
      <c r="D740" s="199" t="s">
        <v>229</v>
      </c>
      <c r="E740" s="210" t="s">
        <v>44</v>
      </c>
      <c r="F740" s="211" t="s">
        <v>1555</v>
      </c>
      <c r="G740" s="209"/>
      <c r="H740" s="212">
        <v>23</v>
      </c>
      <c r="I740" s="213"/>
      <c r="J740" s="209"/>
      <c r="K740" s="209"/>
      <c r="L740" s="214"/>
      <c r="M740" s="215"/>
      <c r="N740" s="216"/>
      <c r="O740" s="216"/>
      <c r="P740" s="216"/>
      <c r="Q740" s="216"/>
      <c r="R740" s="216"/>
      <c r="S740" s="216"/>
      <c r="T740" s="217"/>
      <c r="AT740" s="218" t="s">
        <v>229</v>
      </c>
      <c r="AU740" s="218" t="s">
        <v>21</v>
      </c>
      <c r="AV740" s="14" t="s">
        <v>21</v>
      </c>
      <c r="AW740" s="14" t="s">
        <v>42</v>
      </c>
      <c r="AX740" s="14" t="s">
        <v>82</v>
      </c>
      <c r="AY740" s="218" t="s">
        <v>221</v>
      </c>
    </row>
    <row r="741" spans="1:65" s="15" customFormat="1">
      <c r="B741" s="219"/>
      <c r="C741" s="220"/>
      <c r="D741" s="199" t="s">
        <v>229</v>
      </c>
      <c r="E741" s="221" t="s">
        <v>44</v>
      </c>
      <c r="F741" s="222" t="s">
        <v>232</v>
      </c>
      <c r="G741" s="220"/>
      <c r="H741" s="223">
        <v>23</v>
      </c>
      <c r="I741" s="224"/>
      <c r="J741" s="220"/>
      <c r="K741" s="220"/>
      <c r="L741" s="225"/>
      <c r="M741" s="226"/>
      <c r="N741" s="227"/>
      <c r="O741" s="227"/>
      <c r="P741" s="227"/>
      <c r="Q741" s="227"/>
      <c r="R741" s="227"/>
      <c r="S741" s="227"/>
      <c r="T741" s="228"/>
      <c r="AT741" s="229" t="s">
        <v>229</v>
      </c>
      <c r="AU741" s="229" t="s">
        <v>21</v>
      </c>
      <c r="AV741" s="15" t="s">
        <v>227</v>
      </c>
      <c r="AW741" s="15" t="s">
        <v>42</v>
      </c>
      <c r="AX741" s="15" t="s">
        <v>89</v>
      </c>
      <c r="AY741" s="229" t="s">
        <v>221</v>
      </c>
    </row>
    <row r="742" spans="1:65" s="2" customFormat="1" ht="24.2" customHeight="1">
      <c r="A742" s="37"/>
      <c r="B742" s="38"/>
      <c r="C742" s="184" t="s">
        <v>901</v>
      </c>
      <c r="D742" s="184" t="s">
        <v>223</v>
      </c>
      <c r="E742" s="185" t="s">
        <v>1556</v>
      </c>
      <c r="F742" s="186" t="s">
        <v>1557</v>
      </c>
      <c r="G742" s="187" t="s">
        <v>306</v>
      </c>
      <c r="H742" s="188">
        <v>54.9</v>
      </c>
      <c r="I742" s="189"/>
      <c r="J742" s="190">
        <f>ROUND(I742*H742,2)</f>
        <v>0</v>
      </c>
      <c r="K742" s="186" t="s">
        <v>226</v>
      </c>
      <c r="L742" s="42"/>
      <c r="M742" s="191" t="s">
        <v>44</v>
      </c>
      <c r="N742" s="192" t="s">
        <v>53</v>
      </c>
      <c r="O742" s="67"/>
      <c r="P742" s="193">
        <f>O742*H742</f>
        <v>0</v>
      </c>
      <c r="Q742" s="193">
        <v>0</v>
      </c>
      <c r="R742" s="193">
        <f>Q742*H742</f>
        <v>0</v>
      </c>
      <c r="S742" s="193">
        <v>0</v>
      </c>
      <c r="T742" s="194">
        <f>S742*H742</f>
        <v>0</v>
      </c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R742" s="195" t="s">
        <v>227</v>
      </c>
      <c r="AT742" s="195" t="s">
        <v>223</v>
      </c>
      <c r="AU742" s="195" t="s">
        <v>21</v>
      </c>
      <c r="AY742" s="19" t="s">
        <v>221</v>
      </c>
      <c r="BE742" s="196">
        <f>IF(N742="základní",J742,0)</f>
        <v>0</v>
      </c>
      <c r="BF742" s="196">
        <f>IF(N742="snížená",J742,0)</f>
        <v>0</v>
      </c>
      <c r="BG742" s="196">
        <f>IF(N742="zákl. přenesená",J742,0)</f>
        <v>0</v>
      </c>
      <c r="BH742" s="196">
        <f>IF(N742="sníž. přenesená",J742,0)</f>
        <v>0</v>
      </c>
      <c r="BI742" s="196">
        <f>IF(N742="nulová",J742,0)</f>
        <v>0</v>
      </c>
      <c r="BJ742" s="19" t="s">
        <v>89</v>
      </c>
      <c r="BK742" s="196">
        <f>ROUND(I742*H742,2)</f>
        <v>0</v>
      </c>
      <c r="BL742" s="19" t="s">
        <v>227</v>
      </c>
      <c r="BM742" s="195" t="s">
        <v>1558</v>
      </c>
    </row>
    <row r="743" spans="1:65" s="13" customFormat="1">
      <c r="B743" s="197"/>
      <c r="C743" s="198"/>
      <c r="D743" s="199" t="s">
        <v>229</v>
      </c>
      <c r="E743" s="200" t="s">
        <v>44</v>
      </c>
      <c r="F743" s="201" t="s">
        <v>1044</v>
      </c>
      <c r="G743" s="198"/>
      <c r="H743" s="200" t="s">
        <v>44</v>
      </c>
      <c r="I743" s="202"/>
      <c r="J743" s="198"/>
      <c r="K743" s="198"/>
      <c r="L743" s="203"/>
      <c r="M743" s="204"/>
      <c r="N743" s="205"/>
      <c r="O743" s="205"/>
      <c r="P743" s="205"/>
      <c r="Q743" s="205"/>
      <c r="R743" s="205"/>
      <c r="S743" s="205"/>
      <c r="T743" s="206"/>
      <c r="AT743" s="207" t="s">
        <v>229</v>
      </c>
      <c r="AU743" s="207" t="s">
        <v>21</v>
      </c>
      <c r="AV743" s="13" t="s">
        <v>89</v>
      </c>
      <c r="AW743" s="13" t="s">
        <v>42</v>
      </c>
      <c r="AX743" s="13" t="s">
        <v>82</v>
      </c>
      <c r="AY743" s="207" t="s">
        <v>221</v>
      </c>
    </row>
    <row r="744" spans="1:65" s="14" customFormat="1">
      <c r="B744" s="208"/>
      <c r="C744" s="209"/>
      <c r="D744" s="199" t="s">
        <v>229</v>
      </c>
      <c r="E744" s="210" t="s">
        <v>44</v>
      </c>
      <c r="F744" s="211" t="s">
        <v>1559</v>
      </c>
      <c r="G744" s="209"/>
      <c r="H744" s="212">
        <v>54.9</v>
      </c>
      <c r="I744" s="213"/>
      <c r="J744" s="209"/>
      <c r="K744" s="209"/>
      <c r="L744" s="214"/>
      <c r="M744" s="215"/>
      <c r="N744" s="216"/>
      <c r="O744" s="216"/>
      <c r="P744" s="216"/>
      <c r="Q744" s="216"/>
      <c r="R744" s="216"/>
      <c r="S744" s="216"/>
      <c r="T744" s="217"/>
      <c r="AT744" s="218" t="s">
        <v>229</v>
      </c>
      <c r="AU744" s="218" t="s">
        <v>21</v>
      </c>
      <c r="AV744" s="14" t="s">
        <v>21</v>
      </c>
      <c r="AW744" s="14" t="s">
        <v>42</v>
      </c>
      <c r="AX744" s="14" t="s">
        <v>82</v>
      </c>
      <c r="AY744" s="218" t="s">
        <v>221</v>
      </c>
    </row>
    <row r="745" spans="1:65" s="15" customFormat="1">
      <c r="B745" s="219"/>
      <c r="C745" s="220"/>
      <c r="D745" s="199" t="s">
        <v>229</v>
      </c>
      <c r="E745" s="221" t="s">
        <v>44</v>
      </c>
      <c r="F745" s="222" t="s">
        <v>232</v>
      </c>
      <c r="G745" s="220"/>
      <c r="H745" s="223">
        <v>54.9</v>
      </c>
      <c r="I745" s="224"/>
      <c r="J745" s="220"/>
      <c r="K745" s="220"/>
      <c r="L745" s="225"/>
      <c r="M745" s="226"/>
      <c r="N745" s="227"/>
      <c r="O745" s="227"/>
      <c r="P745" s="227"/>
      <c r="Q745" s="227"/>
      <c r="R745" s="227"/>
      <c r="S745" s="227"/>
      <c r="T745" s="228"/>
      <c r="AT745" s="229" t="s">
        <v>229</v>
      </c>
      <c r="AU745" s="229" t="s">
        <v>21</v>
      </c>
      <c r="AV745" s="15" t="s">
        <v>227</v>
      </c>
      <c r="AW745" s="15" t="s">
        <v>42</v>
      </c>
      <c r="AX745" s="15" t="s">
        <v>89</v>
      </c>
      <c r="AY745" s="229" t="s">
        <v>221</v>
      </c>
    </row>
    <row r="746" spans="1:65" s="2" customFormat="1" ht="14.45" customHeight="1">
      <c r="A746" s="37"/>
      <c r="B746" s="38"/>
      <c r="C746" s="245" t="s">
        <v>905</v>
      </c>
      <c r="D746" s="245" t="s">
        <v>447</v>
      </c>
      <c r="E746" s="246" t="s">
        <v>1560</v>
      </c>
      <c r="F746" s="247" t="s">
        <v>1561</v>
      </c>
      <c r="G746" s="248" t="s">
        <v>306</v>
      </c>
      <c r="H746" s="249">
        <v>56.546999999999997</v>
      </c>
      <c r="I746" s="250"/>
      <c r="J746" s="251">
        <f>ROUND(I746*H746,2)</f>
        <v>0</v>
      </c>
      <c r="K746" s="247" t="s">
        <v>226</v>
      </c>
      <c r="L746" s="252"/>
      <c r="M746" s="253" t="s">
        <v>44</v>
      </c>
      <c r="N746" s="254" t="s">
        <v>53</v>
      </c>
      <c r="O746" s="67"/>
      <c r="P746" s="193">
        <f>O746*H746</f>
        <v>0</v>
      </c>
      <c r="Q746" s="193">
        <v>0</v>
      </c>
      <c r="R746" s="193">
        <f>Q746*H746</f>
        <v>0</v>
      </c>
      <c r="S746" s="193">
        <v>0</v>
      </c>
      <c r="T746" s="194">
        <f>S746*H746</f>
        <v>0</v>
      </c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R746" s="195" t="s">
        <v>267</v>
      </c>
      <c r="AT746" s="195" t="s">
        <v>447</v>
      </c>
      <c r="AU746" s="195" t="s">
        <v>21</v>
      </c>
      <c r="AY746" s="19" t="s">
        <v>221</v>
      </c>
      <c r="BE746" s="196">
        <f>IF(N746="základní",J746,0)</f>
        <v>0</v>
      </c>
      <c r="BF746" s="196">
        <f>IF(N746="snížená",J746,0)</f>
        <v>0</v>
      </c>
      <c r="BG746" s="196">
        <f>IF(N746="zákl. přenesená",J746,0)</f>
        <v>0</v>
      </c>
      <c r="BH746" s="196">
        <f>IF(N746="sníž. přenesená",J746,0)</f>
        <v>0</v>
      </c>
      <c r="BI746" s="196">
        <f>IF(N746="nulová",J746,0)</f>
        <v>0</v>
      </c>
      <c r="BJ746" s="19" t="s">
        <v>89</v>
      </c>
      <c r="BK746" s="196">
        <f>ROUND(I746*H746,2)</f>
        <v>0</v>
      </c>
      <c r="BL746" s="19" t="s">
        <v>227</v>
      </c>
      <c r="BM746" s="195" t="s">
        <v>1562</v>
      </c>
    </row>
    <row r="747" spans="1:65" s="14" customFormat="1">
      <c r="B747" s="208"/>
      <c r="C747" s="209"/>
      <c r="D747" s="199" t="s">
        <v>229</v>
      </c>
      <c r="E747" s="209"/>
      <c r="F747" s="211" t="s">
        <v>1563</v>
      </c>
      <c r="G747" s="209"/>
      <c r="H747" s="212">
        <v>56.546999999999997</v>
      </c>
      <c r="I747" s="213"/>
      <c r="J747" s="209"/>
      <c r="K747" s="209"/>
      <c r="L747" s="214"/>
      <c r="M747" s="215"/>
      <c r="N747" s="216"/>
      <c r="O747" s="216"/>
      <c r="P747" s="216"/>
      <c r="Q747" s="216"/>
      <c r="R747" s="216"/>
      <c r="S747" s="216"/>
      <c r="T747" s="217"/>
      <c r="AT747" s="218" t="s">
        <v>229</v>
      </c>
      <c r="AU747" s="218" t="s">
        <v>21</v>
      </c>
      <c r="AV747" s="14" t="s">
        <v>21</v>
      </c>
      <c r="AW747" s="14" t="s">
        <v>4</v>
      </c>
      <c r="AX747" s="14" t="s">
        <v>89</v>
      </c>
      <c r="AY747" s="218" t="s">
        <v>221</v>
      </c>
    </row>
    <row r="748" spans="1:65" s="2" customFormat="1" ht="24.2" customHeight="1">
      <c r="A748" s="37"/>
      <c r="B748" s="38"/>
      <c r="C748" s="184" t="s">
        <v>909</v>
      </c>
      <c r="D748" s="184" t="s">
        <v>223</v>
      </c>
      <c r="E748" s="185" t="s">
        <v>1564</v>
      </c>
      <c r="F748" s="186" t="s">
        <v>1565</v>
      </c>
      <c r="G748" s="187" t="s">
        <v>306</v>
      </c>
      <c r="H748" s="188">
        <v>54.9</v>
      </c>
      <c r="I748" s="189"/>
      <c r="J748" s="190">
        <f>ROUND(I748*H748,2)</f>
        <v>0</v>
      </c>
      <c r="K748" s="186" t="s">
        <v>226</v>
      </c>
      <c r="L748" s="42"/>
      <c r="M748" s="191" t="s">
        <v>44</v>
      </c>
      <c r="N748" s="192" t="s">
        <v>53</v>
      </c>
      <c r="O748" s="67"/>
      <c r="P748" s="193">
        <f>O748*H748</f>
        <v>0</v>
      </c>
      <c r="Q748" s="193">
        <v>0</v>
      </c>
      <c r="R748" s="193">
        <f>Q748*H748</f>
        <v>0</v>
      </c>
      <c r="S748" s="193">
        <v>0</v>
      </c>
      <c r="T748" s="194">
        <f>S748*H748</f>
        <v>0</v>
      </c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R748" s="195" t="s">
        <v>227</v>
      </c>
      <c r="AT748" s="195" t="s">
        <v>223</v>
      </c>
      <c r="AU748" s="195" t="s">
        <v>21</v>
      </c>
      <c r="AY748" s="19" t="s">
        <v>221</v>
      </c>
      <c r="BE748" s="196">
        <f>IF(N748="základní",J748,0)</f>
        <v>0</v>
      </c>
      <c r="BF748" s="196">
        <f>IF(N748="snížená",J748,0)</f>
        <v>0</v>
      </c>
      <c r="BG748" s="196">
        <f>IF(N748="zákl. přenesená",J748,0)</f>
        <v>0</v>
      </c>
      <c r="BH748" s="196">
        <f>IF(N748="sníž. přenesená",J748,0)</f>
        <v>0</v>
      </c>
      <c r="BI748" s="196">
        <f>IF(N748="nulová",J748,0)</f>
        <v>0</v>
      </c>
      <c r="BJ748" s="19" t="s">
        <v>89</v>
      </c>
      <c r="BK748" s="196">
        <f>ROUND(I748*H748,2)</f>
        <v>0</v>
      </c>
      <c r="BL748" s="19" t="s">
        <v>227</v>
      </c>
      <c r="BM748" s="195" t="s">
        <v>1566</v>
      </c>
    </row>
    <row r="749" spans="1:65" s="13" customFormat="1">
      <c r="B749" s="197"/>
      <c r="C749" s="198"/>
      <c r="D749" s="199" t="s">
        <v>229</v>
      </c>
      <c r="E749" s="200" t="s">
        <v>44</v>
      </c>
      <c r="F749" s="201" t="s">
        <v>1044</v>
      </c>
      <c r="G749" s="198"/>
      <c r="H749" s="200" t="s">
        <v>44</v>
      </c>
      <c r="I749" s="202"/>
      <c r="J749" s="198"/>
      <c r="K749" s="198"/>
      <c r="L749" s="203"/>
      <c r="M749" s="204"/>
      <c r="N749" s="205"/>
      <c r="O749" s="205"/>
      <c r="P749" s="205"/>
      <c r="Q749" s="205"/>
      <c r="R749" s="205"/>
      <c r="S749" s="205"/>
      <c r="T749" s="206"/>
      <c r="AT749" s="207" t="s">
        <v>229</v>
      </c>
      <c r="AU749" s="207" t="s">
        <v>21</v>
      </c>
      <c r="AV749" s="13" t="s">
        <v>89</v>
      </c>
      <c r="AW749" s="13" t="s">
        <v>42</v>
      </c>
      <c r="AX749" s="13" t="s">
        <v>82</v>
      </c>
      <c r="AY749" s="207" t="s">
        <v>221</v>
      </c>
    </row>
    <row r="750" spans="1:65" s="14" customFormat="1">
      <c r="B750" s="208"/>
      <c r="C750" s="209"/>
      <c r="D750" s="199" t="s">
        <v>229</v>
      </c>
      <c r="E750" s="210" t="s">
        <v>44</v>
      </c>
      <c r="F750" s="211" t="s">
        <v>1559</v>
      </c>
      <c r="G750" s="209"/>
      <c r="H750" s="212">
        <v>54.9</v>
      </c>
      <c r="I750" s="213"/>
      <c r="J750" s="209"/>
      <c r="K750" s="209"/>
      <c r="L750" s="214"/>
      <c r="M750" s="215"/>
      <c r="N750" s="216"/>
      <c r="O750" s="216"/>
      <c r="P750" s="216"/>
      <c r="Q750" s="216"/>
      <c r="R750" s="216"/>
      <c r="S750" s="216"/>
      <c r="T750" s="217"/>
      <c r="AT750" s="218" t="s">
        <v>229</v>
      </c>
      <c r="AU750" s="218" t="s">
        <v>21</v>
      </c>
      <c r="AV750" s="14" t="s">
        <v>21</v>
      </c>
      <c r="AW750" s="14" t="s">
        <v>42</v>
      </c>
      <c r="AX750" s="14" t="s">
        <v>82</v>
      </c>
      <c r="AY750" s="218" t="s">
        <v>221</v>
      </c>
    </row>
    <row r="751" spans="1:65" s="15" customFormat="1">
      <c r="B751" s="219"/>
      <c r="C751" s="220"/>
      <c r="D751" s="199" t="s">
        <v>229</v>
      </c>
      <c r="E751" s="221" t="s">
        <v>44</v>
      </c>
      <c r="F751" s="222" t="s">
        <v>232</v>
      </c>
      <c r="G751" s="220"/>
      <c r="H751" s="223">
        <v>54.9</v>
      </c>
      <c r="I751" s="224"/>
      <c r="J751" s="220"/>
      <c r="K751" s="220"/>
      <c r="L751" s="225"/>
      <c r="M751" s="226"/>
      <c r="N751" s="227"/>
      <c r="O751" s="227"/>
      <c r="P751" s="227"/>
      <c r="Q751" s="227"/>
      <c r="R751" s="227"/>
      <c r="S751" s="227"/>
      <c r="T751" s="228"/>
      <c r="AT751" s="229" t="s">
        <v>229</v>
      </c>
      <c r="AU751" s="229" t="s">
        <v>21</v>
      </c>
      <c r="AV751" s="15" t="s">
        <v>227</v>
      </c>
      <c r="AW751" s="15" t="s">
        <v>42</v>
      </c>
      <c r="AX751" s="15" t="s">
        <v>89</v>
      </c>
      <c r="AY751" s="229" t="s">
        <v>221</v>
      </c>
    </row>
    <row r="752" spans="1:65" s="2" customFormat="1" ht="24.2" customHeight="1">
      <c r="A752" s="37"/>
      <c r="B752" s="38"/>
      <c r="C752" s="184" t="s">
        <v>913</v>
      </c>
      <c r="D752" s="184" t="s">
        <v>223</v>
      </c>
      <c r="E752" s="185" t="s">
        <v>1567</v>
      </c>
      <c r="F752" s="186" t="s">
        <v>1568</v>
      </c>
      <c r="G752" s="187" t="s">
        <v>121</v>
      </c>
      <c r="H752" s="188">
        <v>0.48</v>
      </c>
      <c r="I752" s="189"/>
      <c r="J752" s="190">
        <f>ROUND(I752*H752,2)</f>
        <v>0</v>
      </c>
      <c r="K752" s="186" t="s">
        <v>226</v>
      </c>
      <c r="L752" s="42"/>
      <c r="M752" s="191" t="s">
        <v>44</v>
      </c>
      <c r="N752" s="192" t="s">
        <v>53</v>
      </c>
      <c r="O752" s="67"/>
      <c r="P752" s="193">
        <f>O752*H752</f>
        <v>0</v>
      </c>
      <c r="Q752" s="193">
        <v>2.32E-3</v>
      </c>
      <c r="R752" s="193">
        <f>Q752*H752</f>
        <v>1.1136E-3</v>
      </c>
      <c r="S752" s="193">
        <v>0.10100000000000001</v>
      </c>
      <c r="T752" s="194">
        <f>S752*H752</f>
        <v>4.8480000000000002E-2</v>
      </c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R752" s="195" t="s">
        <v>227</v>
      </c>
      <c r="AT752" s="195" t="s">
        <v>223</v>
      </c>
      <c r="AU752" s="195" t="s">
        <v>21</v>
      </c>
      <c r="AY752" s="19" t="s">
        <v>221</v>
      </c>
      <c r="BE752" s="196">
        <f>IF(N752="základní",J752,0)</f>
        <v>0</v>
      </c>
      <c r="BF752" s="196">
        <f>IF(N752="snížená",J752,0)</f>
        <v>0</v>
      </c>
      <c r="BG752" s="196">
        <f>IF(N752="zákl. přenesená",J752,0)</f>
        <v>0</v>
      </c>
      <c r="BH752" s="196">
        <f>IF(N752="sníž. přenesená",J752,0)</f>
        <v>0</v>
      </c>
      <c r="BI752" s="196">
        <f>IF(N752="nulová",J752,0)</f>
        <v>0</v>
      </c>
      <c r="BJ752" s="19" t="s">
        <v>89</v>
      </c>
      <c r="BK752" s="196">
        <f>ROUND(I752*H752,2)</f>
        <v>0</v>
      </c>
      <c r="BL752" s="19" t="s">
        <v>227</v>
      </c>
      <c r="BM752" s="195" t="s">
        <v>1569</v>
      </c>
    </row>
    <row r="753" spans="1:65" s="13" customFormat="1">
      <c r="B753" s="197"/>
      <c r="C753" s="198"/>
      <c r="D753" s="199" t="s">
        <v>229</v>
      </c>
      <c r="E753" s="200" t="s">
        <v>44</v>
      </c>
      <c r="F753" s="201" t="s">
        <v>1497</v>
      </c>
      <c r="G753" s="198"/>
      <c r="H753" s="200" t="s">
        <v>44</v>
      </c>
      <c r="I753" s="202"/>
      <c r="J753" s="198"/>
      <c r="K753" s="198"/>
      <c r="L753" s="203"/>
      <c r="M753" s="204"/>
      <c r="N753" s="205"/>
      <c r="O753" s="205"/>
      <c r="P753" s="205"/>
      <c r="Q753" s="205"/>
      <c r="R753" s="205"/>
      <c r="S753" s="205"/>
      <c r="T753" s="206"/>
      <c r="AT753" s="207" t="s">
        <v>229</v>
      </c>
      <c r="AU753" s="207" t="s">
        <v>21</v>
      </c>
      <c r="AV753" s="13" t="s">
        <v>89</v>
      </c>
      <c r="AW753" s="13" t="s">
        <v>42</v>
      </c>
      <c r="AX753" s="13" t="s">
        <v>82</v>
      </c>
      <c r="AY753" s="207" t="s">
        <v>221</v>
      </c>
    </row>
    <row r="754" spans="1:65" s="14" customFormat="1">
      <c r="B754" s="208"/>
      <c r="C754" s="209"/>
      <c r="D754" s="199" t="s">
        <v>229</v>
      </c>
      <c r="E754" s="210" t="s">
        <v>44</v>
      </c>
      <c r="F754" s="211" t="s">
        <v>1570</v>
      </c>
      <c r="G754" s="209"/>
      <c r="H754" s="212">
        <v>0.48</v>
      </c>
      <c r="I754" s="213"/>
      <c r="J754" s="209"/>
      <c r="K754" s="209"/>
      <c r="L754" s="214"/>
      <c r="M754" s="215"/>
      <c r="N754" s="216"/>
      <c r="O754" s="216"/>
      <c r="P754" s="216"/>
      <c r="Q754" s="216"/>
      <c r="R754" s="216"/>
      <c r="S754" s="216"/>
      <c r="T754" s="217"/>
      <c r="AT754" s="218" t="s">
        <v>229</v>
      </c>
      <c r="AU754" s="218" t="s">
        <v>21</v>
      </c>
      <c r="AV754" s="14" t="s">
        <v>21</v>
      </c>
      <c r="AW754" s="14" t="s">
        <v>42</v>
      </c>
      <c r="AX754" s="14" t="s">
        <v>82</v>
      </c>
      <c r="AY754" s="218" t="s">
        <v>221</v>
      </c>
    </row>
    <row r="755" spans="1:65" s="15" customFormat="1">
      <c r="B755" s="219"/>
      <c r="C755" s="220"/>
      <c r="D755" s="199" t="s">
        <v>229</v>
      </c>
      <c r="E755" s="221" t="s">
        <v>44</v>
      </c>
      <c r="F755" s="222" t="s">
        <v>232</v>
      </c>
      <c r="G755" s="220"/>
      <c r="H755" s="223">
        <v>0.48</v>
      </c>
      <c r="I755" s="224"/>
      <c r="J755" s="220"/>
      <c r="K755" s="220"/>
      <c r="L755" s="225"/>
      <c r="M755" s="226"/>
      <c r="N755" s="227"/>
      <c r="O755" s="227"/>
      <c r="P755" s="227"/>
      <c r="Q755" s="227"/>
      <c r="R755" s="227"/>
      <c r="S755" s="227"/>
      <c r="T755" s="228"/>
      <c r="AT755" s="229" t="s">
        <v>229</v>
      </c>
      <c r="AU755" s="229" t="s">
        <v>21</v>
      </c>
      <c r="AV755" s="15" t="s">
        <v>227</v>
      </c>
      <c r="AW755" s="15" t="s">
        <v>42</v>
      </c>
      <c r="AX755" s="15" t="s">
        <v>89</v>
      </c>
      <c r="AY755" s="229" t="s">
        <v>221</v>
      </c>
    </row>
    <row r="756" spans="1:65" s="2" customFormat="1" ht="24.2" customHeight="1">
      <c r="A756" s="37"/>
      <c r="B756" s="38"/>
      <c r="C756" s="184" t="s">
        <v>916</v>
      </c>
      <c r="D756" s="184" t="s">
        <v>223</v>
      </c>
      <c r="E756" s="185" t="s">
        <v>1571</v>
      </c>
      <c r="F756" s="186" t="s">
        <v>1572</v>
      </c>
      <c r="G756" s="187" t="s">
        <v>121</v>
      </c>
      <c r="H756" s="188">
        <v>0.06</v>
      </c>
      <c r="I756" s="189"/>
      <c r="J756" s="190">
        <f>ROUND(I756*H756,2)</f>
        <v>0</v>
      </c>
      <c r="K756" s="186" t="s">
        <v>226</v>
      </c>
      <c r="L756" s="42"/>
      <c r="M756" s="191" t="s">
        <v>44</v>
      </c>
      <c r="N756" s="192" t="s">
        <v>53</v>
      </c>
      <c r="O756" s="67"/>
      <c r="P756" s="193">
        <f>O756*H756</f>
        <v>0</v>
      </c>
      <c r="Q756" s="193">
        <v>3.13E-3</v>
      </c>
      <c r="R756" s="193">
        <f>Q756*H756</f>
        <v>1.8779999999999998E-4</v>
      </c>
      <c r="S756" s="193">
        <v>0.159</v>
      </c>
      <c r="T756" s="194">
        <f>S756*H756</f>
        <v>9.5399999999999999E-3</v>
      </c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R756" s="195" t="s">
        <v>227</v>
      </c>
      <c r="AT756" s="195" t="s">
        <v>223</v>
      </c>
      <c r="AU756" s="195" t="s">
        <v>21</v>
      </c>
      <c r="AY756" s="19" t="s">
        <v>221</v>
      </c>
      <c r="BE756" s="196">
        <f>IF(N756="základní",J756,0)</f>
        <v>0</v>
      </c>
      <c r="BF756" s="196">
        <f>IF(N756="snížená",J756,0)</f>
        <v>0</v>
      </c>
      <c r="BG756" s="196">
        <f>IF(N756="zákl. přenesená",J756,0)</f>
        <v>0</v>
      </c>
      <c r="BH756" s="196">
        <f>IF(N756="sníž. přenesená",J756,0)</f>
        <v>0</v>
      </c>
      <c r="BI756" s="196">
        <f>IF(N756="nulová",J756,0)</f>
        <v>0</v>
      </c>
      <c r="BJ756" s="19" t="s">
        <v>89</v>
      </c>
      <c r="BK756" s="196">
        <f>ROUND(I756*H756,2)</f>
        <v>0</v>
      </c>
      <c r="BL756" s="19" t="s">
        <v>227</v>
      </c>
      <c r="BM756" s="195" t="s">
        <v>1573</v>
      </c>
    </row>
    <row r="757" spans="1:65" s="13" customFormat="1">
      <c r="B757" s="197"/>
      <c r="C757" s="198"/>
      <c r="D757" s="199" t="s">
        <v>229</v>
      </c>
      <c r="E757" s="200" t="s">
        <v>44</v>
      </c>
      <c r="F757" s="201" t="s">
        <v>320</v>
      </c>
      <c r="G757" s="198"/>
      <c r="H757" s="200" t="s">
        <v>44</v>
      </c>
      <c r="I757" s="202"/>
      <c r="J757" s="198"/>
      <c r="K757" s="198"/>
      <c r="L757" s="203"/>
      <c r="M757" s="204"/>
      <c r="N757" s="205"/>
      <c r="O757" s="205"/>
      <c r="P757" s="205"/>
      <c r="Q757" s="205"/>
      <c r="R757" s="205"/>
      <c r="S757" s="205"/>
      <c r="T757" s="206"/>
      <c r="AT757" s="207" t="s">
        <v>229</v>
      </c>
      <c r="AU757" s="207" t="s">
        <v>21</v>
      </c>
      <c r="AV757" s="13" t="s">
        <v>89</v>
      </c>
      <c r="AW757" s="13" t="s">
        <v>42</v>
      </c>
      <c r="AX757" s="13" t="s">
        <v>82</v>
      </c>
      <c r="AY757" s="207" t="s">
        <v>221</v>
      </c>
    </row>
    <row r="758" spans="1:65" s="14" customFormat="1">
      <c r="B758" s="208"/>
      <c r="C758" s="209"/>
      <c r="D758" s="199" t="s">
        <v>229</v>
      </c>
      <c r="E758" s="210" t="s">
        <v>44</v>
      </c>
      <c r="F758" s="211" t="s">
        <v>1574</v>
      </c>
      <c r="G758" s="209"/>
      <c r="H758" s="212">
        <v>0.06</v>
      </c>
      <c r="I758" s="213"/>
      <c r="J758" s="209"/>
      <c r="K758" s="209"/>
      <c r="L758" s="214"/>
      <c r="M758" s="215"/>
      <c r="N758" s="216"/>
      <c r="O758" s="216"/>
      <c r="P758" s="216"/>
      <c r="Q758" s="216"/>
      <c r="R758" s="216"/>
      <c r="S758" s="216"/>
      <c r="T758" s="217"/>
      <c r="AT758" s="218" t="s">
        <v>229</v>
      </c>
      <c r="AU758" s="218" t="s">
        <v>21</v>
      </c>
      <c r="AV758" s="14" t="s">
        <v>21</v>
      </c>
      <c r="AW758" s="14" t="s">
        <v>42</v>
      </c>
      <c r="AX758" s="14" t="s">
        <v>82</v>
      </c>
      <c r="AY758" s="218" t="s">
        <v>221</v>
      </c>
    </row>
    <row r="759" spans="1:65" s="15" customFormat="1">
      <c r="B759" s="219"/>
      <c r="C759" s="220"/>
      <c r="D759" s="199" t="s">
        <v>229</v>
      </c>
      <c r="E759" s="221" t="s">
        <v>44</v>
      </c>
      <c r="F759" s="222" t="s">
        <v>232</v>
      </c>
      <c r="G759" s="220"/>
      <c r="H759" s="223">
        <v>0.06</v>
      </c>
      <c r="I759" s="224"/>
      <c r="J759" s="220"/>
      <c r="K759" s="220"/>
      <c r="L759" s="225"/>
      <c r="M759" s="226"/>
      <c r="N759" s="227"/>
      <c r="O759" s="227"/>
      <c r="P759" s="227"/>
      <c r="Q759" s="227"/>
      <c r="R759" s="227"/>
      <c r="S759" s="227"/>
      <c r="T759" s="228"/>
      <c r="AT759" s="229" t="s">
        <v>229</v>
      </c>
      <c r="AU759" s="229" t="s">
        <v>21</v>
      </c>
      <c r="AV759" s="15" t="s">
        <v>227</v>
      </c>
      <c r="AW759" s="15" t="s">
        <v>42</v>
      </c>
      <c r="AX759" s="15" t="s">
        <v>89</v>
      </c>
      <c r="AY759" s="229" t="s">
        <v>221</v>
      </c>
    </row>
    <row r="760" spans="1:65" s="2" customFormat="1" ht="24.2" customHeight="1">
      <c r="A760" s="37"/>
      <c r="B760" s="38"/>
      <c r="C760" s="184" t="s">
        <v>922</v>
      </c>
      <c r="D760" s="184" t="s">
        <v>223</v>
      </c>
      <c r="E760" s="185" t="s">
        <v>1575</v>
      </c>
      <c r="F760" s="186" t="s">
        <v>1576</v>
      </c>
      <c r="G760" s="187" t="s">
        <v>121</v>
      </c>
      <c r="H760" s="188">
        <v>0.54</v>
      </c>
      <c r="I760" s="189"/>
      <c r="J760" s="190">
        <f>ROUND(I760*H760,2)</f>
        <v>0</v>
      </c>
      <c r="K760" s="186" t="s">
        <v>226</v>
      </c>
      <c r="L760" s="42"/>
      <c r="M760" s="191" t="s">
        <v>44</v>
      </c>
      <c r="N760" s="192" t="s">
        <v>53</v>
      </c>
      <c r="O760" s="67"/>
      <c r="P760" s="193">
        <f>O760*H760</f>
        <v>0</v>
      </c>
      <c r="Q760" s="193">
        <v>0</v>
      </c>
      <c r="R760" s="193">
        <f>Q760*H760</f>
        <v>0</v>
      </c>
      <c r="S760" s="193">
        <v>0</v>
      </c>
      <c r="T760" s="194">
        <f>S760*H760</f>
        <v>0</v>
      </c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R760" s="195" t="s">
        <v>227</v>
      </c>
      <c r="AT760" s="195" t="s">
        <v>223</v>
      </c>
      <c r="AU760" s="195" t="s">
        <v>21</v>
      </c>
      <c r="AY760" s="19" t="s">
        <v>221</v>
      </c>
      <c r="BE760" s="196">
        <f>IF(N760="základní",J760,0)</f>
        <v>0</v>
      </c>
      <c r="BF760" s="196">
        <f>IF(N760="snížená",J760,0)</f>
        <v>0</v>
      </c>
      <c r="BG760" s="196">
        <f>IF(N760="zákl. přenesená",J760,0)</f>
        <v>0</v>
      </c>
      <c r="BH760" s="196">
        <f>IF(N760="sníž. přenesená",J760,0)</f>
        <v>0</v>
      </c>
      <c r="BI760" s="196">
        <f>IF(N760="nulová",J760,0)</f>
        <v>0</v>
      </c>
      <c r="BJ760" s="19" t="s">
        <v>89</v>
      </c>
      <c r="BK760" s="196">
        <f>ROUND(I760*H760,2)</f>
        <v>0</v>
      </c>
      <c r="BL760" s="19" t="s">
        <v>227</v>
      </c>
      <c r="BM760" s="195" t="s">
        <v>1577</v>
      </c>
    </row>
    <row r="761" spans="1:65" s="13" customFormat="1">
      <c r="B761" s="197"/>
      <c r="C761" s="198"/>
      <c r="D761" s="199" t="s">
        <v>229</v>
      </c>
      <c r="E761" s="200" t="s">
        <v>44</v>
      </c>
      <c r="F761" s="201" t="s">
        <v>1578</v>
      </c>
      <c r="G761" s="198"/>
      <c r="H761" s="200" t="s">
        <v>44</v>
      </c>
      <c r="I761" s="202"/>
      <c r="J761" s="198"/>
      <c r="K761" s="198"/>
      <c r="L761" s="203"/>
      <c r="M761" s="204"/>
      <c r="N761" s="205"/>
      <c r="O761" s="205"/>
      <c r="P761" s="205"/>
      <c r="Q761" s="205"/>
      <c r="R761" s="205"/>
      <c r="S761" s="205"/>
      <c r="T761" s="206"/>
      <c r="AT761" s="207" t="s">
        <v>229</v>
      </c>
      <c r="AU761" s="207" t="s">
        <v>21</v>
      </c>
      <c r="AV761" s="13" t="s">
        <v>89</v>
      </c>
      <c r="AW761" s="13" t="s">
        <v>42</v>
      </c>
      <c r="AX761" s="13" t="s">
        <v>82</v>
      </c>
      <c r="AY761" s="207" t="s">
        <v>221</v>
      </c>
    </row>
    <row r="762" spans="1:65" s="14" customFormat="1">
      <c r="B762" s="208"/>
      <c r="C762" s="209"/>
      <c r="D762" s="199" t="s">
        <v>229</v>
      </c>
      <c r="E762" s="210" t="s">
        <v>44</v>
      </c>
      <c r="F762" s="211" t="s">
        <v>1579</v>
      </c>
      <c r="G762" s="209"/>
      <c r="H762" s="212">
        <v>0.48</v>
      </c>
      <c r="I762" s="213"/>
      <c r="J762" s="209"/>
      <c r="K762" s="209"/>
      <c r="L762" s="214"/>
      <c r="M762" s="215"/>
      <c r="N762" s="216"/>
      <c r="O762" s="216"/>
      <c r="P762" s="216"/>
      <c r="Q762" s="216"/>
      <c r="R762" s="216"/>
      <c r="S762" s="216"/>
      <c r="T762" s="217"/>
      <c r="AT762" s="218" t="s">
        <v>229</v>
      </c>
      <c r="AU762" s="218" t="s">
        <v>21</v>
      </c>
      <c r="AV762" s="14" t="s">
        <v>21</v>
      </c>
      <c r="AW762" s="14" t="s">
        <v>42</v>
      </c>
      <c r="AX762" s="14" t="s">
        <v>82</v>
      </c>
      <c r="AY762" s="218" t="s">
        <v>221</v>
      </c>
    </row>
    <row r="763" spans="1:65" s="13" customFormat="1">
      <c r="B763" s="197"/>
      <c r="C763" s="198"/>
      <c r="D763" s="199" t="s">
        <v>229</v>
      </c>
      <c r="E763" s="200" t="s">
        <v>44</v>
      </c>
      <c r="F763" s="201" t="s">
        <v>1580</v>
      </c>
      <c r="G763" s="198"/>
      <c r="H763" s="200" t="s">
        <v>44</v>
      </c>
      <c r="I763" s="202"/>
      <c r="J763" s="198"/>
      <c r="K763" s="198"/>
      <c r="L763" s="203"/>
      <c r="M763" s="204"/>
      <c r="N763" s="205"/>
      <c r="O763" s="205"/>
      <c r="P763" s="205"/>
      <c r="Q763" s="205"/>
      <c r="R763" s="205"/>
      <c r="S763" s="205"/>
      <c r="T763" s="206"/>
      <c r="AT763" s="207" t="s">
        <v>229</v>
      </c>
      <c r="AU763" s="207" t="s">
        <v>21</v>
      </c>
      <c r="AV763" s="13" t="s">
        <v>89</v>
      </c>
      <c r="AW763" s="13" t="s">
        <v>42</v>
      </c>
      <c r="AX763" s="13" t="s">
        <v>82</v>
      </c>
      <c r="AY763" s="207" t="s">
        <v>221</v>
      </c>
    </row>
    <row r="764" spans="1:65" s="14" customFormat="1">
      <c r="B764" s="208"/>
      <c r="C764" s="209"/>
      <c r="D764" s="199" t="s">
        <v>229</v>
      </c>
      <c r="E764" s="210" t="s">
        <v>44</v>
      </c>
      <c r="F764" s="211" t="s">
        <v>1581</v>
      </c>
      <c r="G764" s="209"/>
      <c r="H764" s="212">
        <v>0.06</v>
      </c>
      <c r="I764" s="213"/>
      <c r="J764" s="209"/>
      <c r="K764" s="209"/>
      <c r="L764" s="214"/>
      <c r="M764" s="215"/>
      <c r="N764" s="216"/>
      <c r="O764" s="216"/>
      <c r="P764" s="216"/>
      <c r="Q764" s="216"/>
      <c r="R764" s="216"/>
      <c r="S764" s="216"/>
      <c r="T764" s="217"/>
      <c r="AT764" s="218" t="s">
        <v>229</v>
      </c>
      <c r="AU764" s="218" t="s">
        <v>21</v>
      </c>
      <c r="AV764" s="14" t="s">
        <v>21</v>
      </c>
      <c r="AW764" s="14" t="s">
        <v>42</v>
      </c>
      <c r="AX764" s="14" t="s">
        <v>82</v>
      </c>
      <c r="AY764" s="218" t="s">
        <v>221</v>
      </c>
    </row>
    <row r="765" spans="1:65" s="15" customFormat="1">
      <c r="B765" s="219"/>
      <c r="C765" s="220"/>
      <c r="D765" s="199" t="s">
        <v>229</v>
      </c>
      <c r="E765" s="221" t="s">
        <v>44</v>
      </c>
      <c r="F765" s="222" t="s">
        <v>232</v>
      </c>
      <c r="G765" s="220"/>
      <c r="H765" s="223">
        <v>0.54</v>
      </c>
      <c r="I765" s="224"/>
      <c r="J765" s="220"/>
      <c r="K765" s="220"/>
      <c r="L765" s="225"/>
      <c r="M765" s="226"/>
      <c r="N765" s="227"/>
      <c r="O765" s="227"/>
      <c r="P765" s="227"/>
      <c r="Q765" s="227"/>
      <c r="R765" s="227"/>
      <c r="S765" s="227"/>
      <c r="T765" s="228"/>
      <c r="AT765" s="229" t="s">
        <v>229</v>
      </c>
      <c r="AU765" s="229" t="s">
        <v>21</v>
      </c>
      <c r="AV765" s="15" t="s">
        <v>227</v>
      </c>
      <c r="AW765" s="15" t="s">
        <v>42</v>
      </c>
      <c r="AX765" s="15" t="s">
        <v>89</v>
      </c>
      <c r="AY765" s="229" t="s">
        <v>221</v>
      </c>
    </row>
    <row r="766" spans="1:65" s="2" customFormat="1" ht="37.9" customHeight="1">
      <c r="A766" s="37"/>
      <c r="B766" s="38"/>
      <c r="C766" s="184" t="s">
        <v>926</v>
      </c>
      <c r="D766" s="184" t="s">
        <v>223</v>
      </c>
      <c r="E766" s="185" t="s">
        <v>1582</v>
      </c>
      <c r="F766" s="186" t="s">
        <v>1583</v>
      </c>
      <c r="G766" s="187" t="s">
        <v>121</v>
      </c>
      <c r="H766" s="188">
        <v>4</v>
      </c>
      <c r="I766" s="189"/>
      <c r="J766" s="190">
        <f>ROUND(I766*H766,2)</f>
        <v>0</v>
      </c>
      <c r="K766" s="186" t="s">
        <v>226</v>
      </c>
      <c r="L766" s="42"/>
      <c r="M766" s="191" t="s">
        <v>44</v>
      </c>
      <c r="N766" s="192" t="s">
        <v>53</v>
      </c>
      <c r="O766" s="67"/>
      <c r="P766" s="193">
        <f>O766*H766</f>
        <v>0</v>
      </c>
      <c r="Q766" s="193">
        <v>0</v>
      </c>
      <c r="R766" s="193">
        <f>Q766*H766</f>
        <v>0</v>
      </c>
      <c r="S766" s="193">
        <v>0</v>
      </c>
      <c r="T766" s="194">
        <f>S766*H766</f>
        <v>0</v>
      </c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R766" s="195" t="s">
        <v>227</v>
      </c>
      <c r="AT766" s="195" t="s">
        <v>223</v>
      </c>
      <c r="AU766" s="195" t="s">
        <v>21</v>
      </c>
      <c r="AY766" s="19" t="s">
        <v>221</v>
      </c>
      <c r="BE766" s="196">
        <f>IF(N766="základní",J766,0)</f>
        <v>0</v>
      </c>
      <c r="BF766" s="196">
        <f>IF(N766="snížená",J766,0)</f>
        <v>0</v>
      </c>
      <c r="BG766" s="196">
        <f>IF(N766="zákl. přenesená",J766,0)</f>
        <v>0</v>
      </c>
      <c r="BH766" s="196">
        <f>IF(N766="sníž. přenesená",J766,0)</f>
        <v>0</v>
      </c>
      <c r="BI766" s="196">
        <f>IF(N766="nulová",J766,0)</f>
        <v>0</v>
      </c>
      <c r="BJ766" s="19" t="s">
        <v>89</v>
      </c>
      <c r="BK766" s="196">
        <f>ROUND(I766*H766,2)</f>
        <v>0</v>
      </c>
      <c r="BL766" s="19" t="s">
        <v>227</v>
      </c>
      <c r="BM766" s="195" t="s">
        <v>1584</v>
      </c>
    </row>
    <row r="767" spans="1:65" s="12" customFormat="1" ht="22.9" customHeight="1">
      <c r="B767" s="168"/>
      <c r="C767" s="169"/>
      <c r="D767" s="170" t="s">
        <v>81</v>
      </c>
      <c r="E767" s="182" t="s">
        <v>854</v>
      </c>
      <c r="F767" s="182" t="s">
        <v>855</v>
      </c>
      <c r="G767" s="169"/>
      <c r="H767" s="169"/>
      <c r="I767" s="172"/>
      <c r="J767" s="183">
        <f>BK767</f>
        <v>0</v>
      </c>
      <c r="K767" s="169"/>
      <c r="L767" s="174"/>
      <c r="M767" s="175"/>
      <c r="N767" s="176"/>
      <c r="O767" s="176"/>
      <c r="P767" s="177">
        <f>SUM(P768:P794)</f>
        <v>0</v>
      </c>
      <c r="Q767" s="176"/>
      <c r="R767" s="177">
        <f>SUM(R768:R794)</f>
        <v>0</v>
      </c>
      <c r="S767" s="176"/>
      <c r="T767" s="178">
        <f>SUM(T768:T794)</f>
        <v>0</v>
      </c>
      <c r="AR767" s="179" t="s">
        <v>89</v>
      </c>
      <c r="AT767" s="180" t="s">
        <v>81</v>
      </c>
      <c r="AU767" s="180" t="s">
        <v>89</v>
      </c>
      <c r="AY767" s="179" t="s">
        <v>221</v>
      </c>
      <c r="BK767" s="181">
        <f>SUM(BK768:BK794)</f>
        <v>0</v>
      </c>
    </row>
    <row r="768" spans="1:65" s="2" customFormat="1" ht="24.2" customHeight="1">
      <c r="A768" s="37"/>
      <c r="B768" s="38"/>
      <c r="C768" s="184" t="s">
        <v>934</v>
      </c>
      <c r="D768" s="184" t="s">
        <v>223</v>
      </c>
      <c r="E768" s="185" t="s">
        <v>857</v>
      </c>
      <c r="F768" s="186" t="s">
        <v>858</v>
      </c>
      <c r="G768" s="187" t="s">
        <v>407</v>
      </c>
      <c r="H768" s="188">
        <v>7.6710000000000003</v>
      </c>
      <c r="I768" s="189"/>
      <c r="J768" s="190">
        <f>ROUND(I768*H768,2)</f>
        <v>0</v>
      </c>
      <c r="K768" s="186" t="s">
        <v>226</v>
      </c>
      <c r="L768" s="42"/>
      <c r="M768" s="191" t="s">
        <v>44</v>
      </c>
      <c r="N768" s="192" t="s">
        <v>53</v>
      </c>
      <c r="O768" s="67"/>
      <c r="P768" s="193">
        <f>O768*H768</f>
        <v>0</v>
      </c>
      <c r="Q768" s="193">
        <v>0</v>
      </c>
      <c r="R768" s="193">
        <f>Q768*H768</f>
        <v>0</v>
      </c>
      <c r="S768" s="193">
        <v>0</v>
      </c>
      <c r="T768" s="194">
        <f>S768*H768</f>
        <v>0</v>
      </c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R768" s="195" t="s">
        <v>227</v>
      </c>
      <c r="AT768" s="195" t="s">
        <v>223</v>
      </c>
      <c r="AU768" s="195" t="s">
        <v>21</v>
      </c>
      <c r="AY768" s="19" t="s">
        <v>221</v>
      </c>
      <c r="BE768" s="196">
        <f>IF(N768="základní",J768,0)</f>
        <v>0</v>
      </c>
      <c r="BF768" s="196">
        <f>IF(N768="snížená",J768,0)</f>
        <v>0</v>
      </c>
      <c r="BG768" s="196">
        <f>IF(N768="zákl. přenesená",J768,0)</f>
        <v>0</v>
      </c>
      <c r="BH768" s="196">
        <f>IF(N768="sníž. přenesená",J768,0)</f>
        <v>0</v>
      </c>
      <c r="BI768" s="196">
        <f>IF(N768="nulová",J768,0)</f>
        <v>0</v>
      </c>
      <c r="BJ768" s="19" t="s">
        <v>89</v>
      </c>
      <c r="BK768" s="196">
        <f>ROUND(I768*H768,2)</f>
        <v>0</v>
      </c>
      <c r="BL768" s="19" t="s">
        <v>227</v>
      </c>
      <c r="BM768" s="195" t="s">
        <v>1585</v>
      </c>
    </row>
    <row r="769" spans="1:65" s="14" customFormat="1">
      <c r="B769" s="208"/>
      <c r="C769" s="209"/>
      <c r="D769" s="199" t="s">
        <v>229</v>
      </c>
      <c r="E769" s="210" t="s">
        <v>44</v>
      </c>
      <c r="F769" s="211" t="s">
        <v>1586</v>
      </c>
      <c r="G769" s="209"/>
      <c r="H769" s="212">
        <v>7.6710000000000003</v>
      </c>
      <c r="I769" s="213"/>
      <c r="J769" s="209"/>
      <c r="K769" s="209"/>
      <c r="L769" s="214"/>
      <c r="M769" s="215"/>
      <c r="N769" s="216"/>
      <c r="O769" s="216"/>
      <c r="P769" s="216"/>
      <c r="Q769" s="216"/>
      <c r="R769" s="216"/>
      <c r="S769" s="216"/>
      <c r="T769" s="217"/>
      <c r="AT769" s="218" t="s">
        <v>229</v>
      </c>
      <c r="AU769" s="218" t="s">
        <v>21</v>
      </c>
      <c r="AV769" s="14" t="s">
        <v>21</v>
      </c>
      <c r="AW769" s="14" t="s">
        <v>42</v>
      </c>
      <c r="AX769" s="14" t="s">
        <v>89</v>
      </c>
      <c r="AY769" s="218" t="s">
        <v>221</v>
      </c>
    </row>
    <row r="770" spans="1:65" s="2" customFormat="1" ht="24.2" customHeight="1">
      <c r="A770" s="37"/>
      <c r="B770" s="38"/>
      <c r="C770" s="184" t="s">
        <v>940</v>
      </c>
      <c r="D770" s="184" t="s">
        <v>223</v>
      </c>
      <c r="E770" s="185" t="s">
        <v>865</v>
      </c>
      <c r="F770" s="186" t="s">
        <v>866</v>
      </c>
      <c r="G770" s="187" t="s">
        <v>407</v>
      </c>
      <c r="H770" s="188">
        <v>145.749</v>
      </c>
      <c r="I770" s="189"/>
      <c r="J770" s="190">
        <f>ROUND(I770*H770,2)</f>
        <v>0</v>
      </c>
      <c r="K770" s="186" t="s">
        <v>226</v>
      </c>
      <c r="L770" s="42"/>
      <c r="M770" s="191" t="s">
        <v>44</v>
      </c>
      <c r="N770" s="192" t="s">
        <v>53</v>
      </c>
      <c r="O770" s="67"/>
      <c r="P770" s="193">
        <f>O770*H770</f>
        <v>0</v>
      </c>
      <c r="Q770" s="193">
        <v>0</v>
      </c>
      <c r="R770" s="193">
        <f>Q770*H770</f>
        <v>0</v>
      </c>
      <c r="S770" s="193">
        <v>0</v>
      </c>
      <c r="T770" s="194">
        <f>S770*H770</f>
        <v>0</v>
      </c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R770" s="195" t="s">
        <v>227</v>
      </c>
      <c r="AT770" s="195" t="s">
        <v>223</v>
      </c>
      <c r="AU770" s="195" t="s">
        <v>21</v>
      </c>
      <c r="AY770" s="19" t="s">
        <v>221</v>
      </c>
      <c r="BE770" s="196">
        <f>IF(N770="základní",J770,0)</f>
        <v>0</v>
      </c>
      <c r="BF770" s="196">
        <f>IF(N770="snížená",J770,0)</f>
        <v>0</v>
      </c>
      <c r="BG770" s="196">
        <f>IF(N770="zákl. přenesená",J770,0)</f>
        <v>0</v>
      </c>
      <c r="BH770" s="196">
        <f>IF(N770="sníž. přenesená",J770,0)</f>
        <v>0</v>
      </c>
      <c r="BI770" s="196">
        <f>IF(N770="nulová",J770,0)</f>
        <v>0</v>
      </c>
      <c r="BJ770" s="19" t="s">
        <v>89</v>
      </c>
      <c r="BK770" s="196">
        <f>ROUND(I770*H770,2)</f>
        <v>0</v>
      </c>
      <c r="BL770" s="19" t="s">
        <v>227</v>
      </c>
      <c r="BM770" s="195" t="s">
        <v>1587</v>
      </c>
    </row>
    <row r="771" spans="1:65" s="2" customFormat="1" ht="19.5">
      <c r="A771" s="37"/>
      <c r="B771" s="38"/>
      <c r="C771" s="39"/>
      <c r="D771" s="199" t="s">
        <v>288</v>
      </c>
      <c r="E771" s="39"/>
      <c r="F771" s="241" t="s">
        <v>345</v>
      </c>
      <c r="G771" s="39"/>
      <c r="H771" s="39"/>
      <c r="I771" s="242"/>
      <c r="J771" s="39"/>
      <c r="K771" s="39"/>
      <c r="L771" s="42"/>
      <c r="M771" s="243"/>
      <c r="N771" s="244"/>
      <c r="O771" s="67"/>
      <c r="P771" s="67"/>
      <c r="Q771" s="67"/>
      <c r="R771" s="67"/>
      <c r="S771" s="67"/>
      <c r="T771" s="68"/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T771" s="19" t="s">
        <v>288</v>
      </c>
      <c r="AU771" s="19" t="s">
        <v>21</v>
      </c>
    </row>
    <row r="772" spans="1:65" s="13" customFormat="1">
      <c r="B772" s="197"/>
      <c r="C772" s="198"/>
      <c r="D772" s="199" t="s">
        <v>229</v>
      </c>
      <c r="E772" s="200" t="s">
        <v>44</v>
      </c>
      <c r="F772" s="201" t="s">
        <v>869</v>
      </c>
      <c r="G772" s="198"/>
      <c r="H772" s="200" t="s">
        <v>44</v>
      </c>
      <c r="I772" s="202"/>
      <c r="J772" s="198"/>
      <c r="K772" s="198"/>
      <c r="L772" s="203"/>
      <c r="M772" s="204"/>
      <c r="N772" s="205"/>
      <c r="O772" s="205"/>
      <c r="P772" s="205"/>
      <c r="Q772" s="205"/>
      <c r="R772" s="205"/>
      <c r="S772" s="205"/>
      <c r="T772" s="206"/>
      <c r="AT772" s="207" t="s">
        <v>229</v>
      </c>
      <c r="AU772" s="207" t="s">
        <v>21</v>
      </c>
      <c r="AV772" s="13" t="s">
        <v>89</v>
      </c>
      <c r="AW772" s="13" t="s">
        <v>42</v>
      </c>
      <c r="AX772" s="13" t="s">
        <v>82</v>
      </c>
      <c r="AY772" s="207" t="s">
        <v>221</v>
      </c>
    </row>
    <row r="773" spans="1:65" s="14" customFormat="1">
      <c r="B773" s="208"/>
      <c r="C773" s="209"/>
      <c r="D773" s="199" t="s">
        <v>229</v>
      </c>
      <c r="E773" s="210" t="s">
        <v>44</v>
      </c>
      <c r="F773" s="211" t="s">
        <v>1588</v>
      </c>
      <c r="G773" s="209"/>
      <c r="H773" s="212">
        <v>7.6710000000000003</v>
      </c>
      <c r="I773" s="213"/>
      <c r="J773" s="209"/>
      <c r="K773" s="209"/>
      <c r="L773" s="214"/>
      <c r="M773" s="215"/>
      <c r="N773" s="216"/>
      <c r="O773" s="216"/>
      <c r="P773" s="216"/>
      <c r="Q773" s="216"/>
      <c r="R773" s="216"/>
      <c r="S773" s="216"/>
      <c r="T773" s="217"/>
      <c r="AT773" s="218" t="s">
        <v>229</v>
      </c>
      <c r="AU773" s="218" t="s">
        <v>21</v>
      </c>
      <c r="AV773" s="14" t="s">
        <v>21</v>
      </c>
      <c r="AW773" s="14" t="s">
        <v>42</v>
      </c>
      <c r="AX773" s="14" t="s">
        <v>89</v>
      </c>
      <c r="AY773" s="218" t="s">
        <v>221</v>
      </c>
    </row>
    <row r="774" spans="1:65" s="14" customFormat="1">
      <c r="B774" s="208"/>
      <c r="C774" s="209"/>
      <c r="D774" s="199" t="s">
        <v>229</v>
      </c>
      <c r="E774" s="209"/>
      <c r="F774" s="211" t="s">
        <v>1589</v>
      </c>
      <c r="G774" s="209"/>
      <c r="H774" s="212">
        <v>145.749</v>
      </c>
      <c r="I774" s="213"/>
      <c r="J774" s="209"/>
      <c r="K774" s="209"/>
      <c r="L774" s="214"/>
      <c r="M774" s="215"/>
      <c r="N774" s="216"/>
      <c r="O774" s="216"/>
      <c r="P774" s="216"/>
      <c r="Q774" s="216"/>
      <c r="R774" s="216"/>
      <c r="S774" s="216"/>
      <c r="T774" s="217"/>
      <c r="AT774" s="218" t="s">
        <v>229</v>
      </c>
      <c r="AU774" s="218" t="s">
        <v>21</v>
      </c>
      <c r="AV774" s="14" t="s">
        <v>21</v>
      </c>
      <c r="AW774" s="14" t="s">
        <v>4</v>
      </c>
      <c r="AX774" s="14" t="s">
        <v>89</v>
      </c>
      <c r="AY774" s="218" t="s">
        <v>221</v>
      </c>
    </row>
    <row r="775" spans="1:65" s="2" customFormat="1" ht="24.2" customHeight="1">
      <c r="A775" s="37"/>
      <c r="B775" s="38"/>
      <c r="C775" s="184" t="s">
        <v>945</v>
      </c>
      <c r="D775" s="184" t="s">
        <v>223</v>
      </c>
      <c r="E775" s="185" t="s">
        <v>873</v>
      </c>
      <c r="F775" s="186" t="s">
        <v>874</v>
      </c>
      <c r="G775" s="187" t="s">
        <v>407</v>
      </c>
      <c r="H775" s="188">
        <v>17.007000000000001</v>
      </c>
      <c r="I775" s="189"/>
      <c r="J775" s="190">
        <f>ROUND(I775*H775,2)</f>
        <v>0</v>
      </c>
      <c r="K775" s="186" t="s">
        <v>226</v>
      </c>
      <c r="L775" s="42"/>
      <c r="M775" s="191" t="s">
        <v>44</v>
      </c>
      <c r="N775" s="192" t="s">
        <v>53</v>
      </c>
      <c r="O775" s="67"/>
      <c r="P775" s="193">
        <f>O775*H775</f>
        <v>0</v>
      </c>
      <c r="Q775" s="193">
        <v>0</v>
      </c>
      <c r="R775" s="193">
        <f>Q775*H775</f>
        <v>0</v>
      </c>
      <c r="S775" s="193">
        <v>0</v>
      </c>
      <c r="T775" s="194">
        <f>S775*H775</f>
        <v>0</v>
      </c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R775" s="195" t="s">
        <v>227</v>
      </c>
      <c r="AT775" s="195" t="s">
        <v>223</v>
      </c>
      <c r="AU775" s="195" t="s">
        <v>21</v>
      </c>
      <c r="AY775" s="19" t="s">
        <v>221</v>
      </c>
      <c r="BE775" s="196">
        <f>IF(N775="základní",J775,0)</f>
        <v>0</v>
      </c>
      <c r="BF775" s="196">
        <f>IF(N775="snížená",J775,0)</f>
        <v>0</v>
      </c>
      <c r="BG775" s="196">
        <f>IF(N775="zákl. přenesená",J775,0)</f>
        <v>0</v>
      </c>
      <c r="BH775" s="196">
        <f>IF(N775="sníž. přenesená",J775,0)</f>
        <v>0</v>
      </c>
      <c r="BI775" s="196">
        <f>IF(N775="nulová",J775,0)</f>
        <v>0</v>
      </c>
      <c r="BJ775" s="19" t="s">
        <v>89</v>
      </c>
      <c r="BK775" s="196">
        <f>ROUND(I775*H775,2)</f>
        <v>0</v>
      </c>
      <c r="BL775" s="19" t="s">
        <v>227</v>
      </c>
      <c r="BM775" s="195" t="s">
        <v>1590</v>
      </c>
    </row>
    <row r="776" spans="1:65" s="14" customFormat="1">
      <c r="B776" s="208"/>
      <c r="C776" s="209"/>
      <c r="D776" s="199" t="s">
        <v>229</v>
      </c>
      <c r="E776" s="210" t="s">
        <v>44</v>
      </c>
      <c r="F776" s="211" t="s">
        <v>1591</v>
      </c>
      <c r="G776" s="209"/>
      <c r="H776" s="212">
        <v>8.5960000000000001</v>
      </c>
      <c r="I776" s="213"/>
      <c r="J776" s="209"/>
      <c r="K776" s="209"/>
      <c r="L776" s="214"/>
      <c r="M776" s="215"/>
      <c r="N776" s="216"/>
      <c r="O776" s="216"/>
      <c r="P776" s="216"/>
      <c r="Q776" s="216"/>
      <c r="R776" s="216"/>
      <c r="S776" s="216"/>
      <c r="T776" s="217"/>
      <c r="AT776" s="218" t="s">
        <v>229</v>
      </c>
      <c r="AU776" s="218" t="s">
        <v>21</v>
      </c>
      <c r="AV776" s="14" t="s">
        <v>21</v>
      </c>
      <c r="AW776" s="14" t="s">
        <v>42</v>
      </c>
      <c r="AX776" s="14" t="s">
        <v>82</v>
      </c>
      <c r="AY776" s="218" t="s">
        <v>221</v>
      </c>
    </row>
    <row r="777" spans="1:65" s="14" customFormat="1">
      <c r="B777" s="208"/>
      <c r="C777" s="209"/>
      <c r="D777" s="199" t="s">
        <v>229</v>
      </c>
      <c r="E777" s="210" t="s">
        <v>44</v>
      </c>
      <c r="F777" s="211" t="s">
        <v>1592</v>
      </c>
      <c r="G777" s="209"/>
      <c r="H777" s="212">
        <v>8.4109999999999996</v>
      </c>
      <c r="I777" s="213"/>
      <c r="J777" s="209"/>
      <c r="K777" s="209"/>
      <c r="L777" s="214"/>
      <c r="M777" s="215"/>
      <c r="N777" s="216"/>
      <c r="O777" s="216"/>
      <c r="P777" s="216"/>
      <c r="Q777" s="216"/>
      <c r="R777" s="216"/>
      <c r="S777" s="216"/>
      <c r="T777" s="217"/>
      <c r="AT777" s="218" t="s">
        <v>229</v>
      </c>
      <c r="AU777" s="218" t="s">
        <v>21</v>
      </c>
      <c r="AV777" s="14" t="s">
        <v>21</v>
      </c>
      <c r="AW777" s="14" t="s">
        <v>42</v>
      </c>
      <c r="AX777" s="14" t="s">
        <v>82</v>
      </c>
      <c r="AY777" s="218" t="s">
        <v>221</v>
      </c>
    </row>
    <row r="778" spans="1:65" s="15" customFormat="1">
      <c r="B778" s="219"/>
      <c r="C778" s="220"/>
      <c r="D778" s="199" t="s">
        <v>229</v>
      </c>
      <c r="E778" s="221" t="s">
        <v>44</v>
      </c>
      <c r="F778" s="222" t="s">
        <v>232</v>
      </c>
      <c r="G778" s="220"/>
      <c r="H778" s="223">
        <v>17.006999999999998</v>
      </c>
      <c r="I778" s="224"/>
      <c r="J778" s="220"/>
      <c r="K778" s="220"/>
      <c r="L778" s="225"/>
      <c r="M778" s="226"/>
      <c r="N778" s="227"/>
      <c r="O778" s="227"/>
      <c r="P778" s="227"/>
      <c r="Q778" s="227"/>
      <c r="R778" s="227"/>
      <c r="S778" s="227"/>
      <c r="T778" s="228"/>
      <c r="AT778" s="229" t="s">
        <v>229</v>
      </c>
      <c r="AU778" s="229" t="s">
        <v>21</v>
      </c>
      <c r="AV778" s="15" t="s">
        <v>227</v>
      </c>
      <c r="AW778" s="15" t="s">
        <v>42</v>
      </c>
      <c r="AX778" s="15" t="s">
        <v>89</v>
      </c>
      <c r="AY778" s="229" t="s">
        <v>221</v>
      </c>
    </row>
    <row r="779" spans="1:65" s="2" customFormat="1" ht="24.2" customHeight="1">
      <c r="A779" s="37"/>
      <c r="B779" s="38"/>
      <c r="C779" s="184" t="s">
        <v>949</v>
      </c>
      <c r="D779" s="184" t="s">
        <v>223</v>
      </c>
      <c r="E779" s="185" t="s">
        <v>880</v>
      </c>
      <c r="F779" s="186" t="s">
        <v>866</v>
      </c>
      <c r="G779" s="187" t="s">
        <v>407</v>
      </c>
      <c r="H779" s="188">
        <v>323.13299999999998</v>
      </c>
      <c r="I779" s="189"/>
      <c r="J779" s="190">
        <f>ROUND(I779*H779,2)</f>
        <v>0</v>
      </c>
      <c r="K779" s="186" t="s">
        <v>226</v>
      </c>
      <c r="L779" s="42"/>
      <c r="M779" s="191" t="s">
        <v>44</v>
      </c>
      <c r="N779" s="192" t="s">
        <v>53</v>
      </c>
      <c r="O779" s="67"/>
      <c r="P779" s="193">
        <f>O779*H779</f>
        <v>0</v>
      </c>
      <c r="Q779" s="193">
        <v>0</v>
      </c>
      <c r="R779" s="193">
        <f>Q779*H779</f>
        <v>0</v>
      </c>
      <c r="S779" s="193">
        <v>0</v>
      </c>
      <c r="T779" s="194">
        <f>S779*H779</f>
        <v>0</v>
      </c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R779" s="195" t="s">
        <v>227</v>
      </c>
      <c r="AT779" s="195" t="s">
        <v>223</v>
      </c>
      <c r="AU779" s="195" t="s">
        <v>21</v>
      </c>
      <c r="AY779" s="19" t="s">
        <v>221</v>
      </c>
      <c r="BE779" s="196">
        <f>IF(N779="základní",J779,0)</f>
        <v>0</v>
      </c>
      <c r="BF779" s="196">
        <f>IF(N779="snížená",J779,0)</f>
        <v>0</v>
      </c>
      <c r="BG779" s="196">
        <f>IF(N779="zákl. přenesená",J779,0)</f>
        <v>0</v>
      </c>
      <c r="BH779" s="196">
        <f>IF(N779="sníž. přenesená",J779,0)</f>
        <v>0</v>
      </c>
      <c r="BI779" s="196">
        <f>IF(N779="nulová",J779,0)</f>
        <v>0</v>
      </c>
      <c r="BJ779" s="19" t="s">
        <v>89</v>
      </c>
      <c r="BK779" s="196">
        <f>ROUND(I779*H779,2)</f>
        <v>0</v>
      </c>
      <c r="BL779" s="19" t="s">
        <v>227</v>
      </c>
      <c r="BM779" s="195" t="s">
        <v>1593</v>
      </c>
    </row>
    <row r="780" spans="1:65" s="2" customFormat="1" ht="19.5">
      <c r="A780" s="37"/>
      <c r="B780" s="38"/>
      <c r="C780" s="39"/>
      <c r="D780" s="199" t="s">
        <v>288</v>
      </c>
      <c r="E780" s="39"/>
      <c r="F780" s="241" t="s">
        <v>345</v>
      </c>
      <c r="G780" s="39"/>
      <c r="H780" s="39"/>
      <c r="I780" s="242"/>
      <c r="J780" s="39"/>
      <c r="K780" s="39"/>
      <c r="L780" s="42"/>
      <c r="M780" s="243"/>
      <c r="N780" s="244"/>
      <c r="O780" s="67"/>
      <c r="P780" s="67"/>
      <c r="Q780" s="67"/>
      <c r="R780" s="67"/>
      <c r="S780" s="67"/>
      <c r="T780" s="68"/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T780" s="19" t="s">
        <v>288</v>
      </c>
      <c r="AU780" s="19" t="s">
        <v>21</v>
      </c>
    </row>
    <row r="781" spans="1:65" s="13" customFormat="1">
      <c r="B781" s="197"/>
      <c r="C781" s="198"/>
      <c r="D781" s="199" t="s">
        <v>229</v>
      </c>
      <c r="E781" s="200" t="s">
        <v>44</v>
      </c>
      <c r="F781" s="201" t="s">
        <v>882</v>
      </c>
      <c r="G781" s="198"/>
      <c r="H781" s="200" t="s">
        <v>44</v>
      </c>
      <c r="I781" s="202"/>
      <c r="J781" s="198"/>
      <c r="K781" s="198"/>
      <c r="L781" s="203"/>
      <c r="M781" s="204"/>
      <c r="N781" s="205"/>
      <c r="O781" s="205"/>
      <c r="P781" s="205"/>
      <c r="Q781" s="205"/>
      <c r="R781" s="205"/>
      <c r="S781" s="205"/>
      <c r="T781" s="206"/>
      <c r="AT781" s="207" t="s">
        <v>229</v>
      </c>
      <c r="AU781" s="207" t="s">
        <v>21</v>
      </c>
      <c r="AV781" s="13" t="s">
        <v>89</v>
      </c>
      <c r="AW781" s="13" t="s">
        <v>42</v>
      </c>
      <c r="AX781" s="13" t="s">
        <v>82</v>
      </c>
      <c r="AY781" s="207" t="s">
        <v>221</v>
      </c>
    </row>
    <row r="782" spans="1:65" s="14" customFormat="1">
      <c r="B782" s="208"/>
      <c r="C782" s="209"/>
      <c r="D782" s="199" t="s">
        <v>229</v>
      </c>
      <c r="E782" s="210" t="s">
        <v>44</v>
      </c>
      <c r="F782" s="211" t="s">
        <v>1594</v>
      </c>
      <c r="G782" s="209"/>
      <c r="H782" s="212">
        <v>17.007000000000001</v>
      </c>
      <c r="I782" s="213"/>
      <c r="J782" s="209"/>
      <c r="K782" s="209"/>
      <c r="L782" s="214"/>
      <c r="M782" s="215"/>
      <c r="N782" s="216"/>
      <c r="O782" s="216"/>
      <c r="P782" s="216"/>
      <c r="Q782" s="216"/>
      <c r="R782" s="216"/>
      <c r="S782" s="216"/>
      <c r="T782" s="217"/>
      <c r="AT782" s="218" t="s">
        <v>229</v>
      </c>
      <c r="AU782" s="218" t="s">
        <v>21</v>
      </c>
      <c r="AV782" s="14" t="s">
        <v>21</v>
      </c>
      <c r="AW782" s="14" t="s">
        <v>42</v>
      </c>
      <c r="AX782" s="14" t="s">
        <v>89</v>
      </c>
      <c r="AY782" s="218" t="s">
        <v>221</v>
      </c>
    </row>
    <row r="783" spans="1:65" s="14" customFormat="1">
      <c r="B783" s="208"/>
      <c r="C783" s="209"/>
      <c r="D783" s="199" t="s">
        <v>229</v>
      </c>
      <c r="E783" s="209"/>
      <c r="F783" s="211" t="s">
        <v>1595</v>
      </c>
      <c r="G783" s="209"/>
      <c r="H783" s="212">
        <v>323.13299999999998</v>
      </c>
      <c r="I783" s="213"/>
      <c r="J783" s="209"/>
      <c r="K783" s="209"/>
      <c r="L783" s="214"/>
      <c r="M783" s="215"/>
      <c r="N783" s="216"/>
      <c r="O783" s="216"/>
      <c r="P783" s="216"/>
      <c r="Q783" s="216"/>
      <c r="R783" s="216"/>
      <c r="S783" s="216"/>
      <c r="T783" s="217"/>
      <c r="AT783" s="218" t="s">
        <v>229</v>
      </c>
      <c r="AU783" s="218" t="s">
        <v>21</v>
      </c>
      <c r="AV783" s="14" t="s">
        <v>21</v>
      </c>
      <c r="AW783" s="14" t="s">
        <v>4</v>
      </c>
      <c r="AX783" s="14" t="s">
        <v>89</v>
      </c>
      <c r="AY783" s="218" t="s">
        <v>221</v>
      </c>
    </row>
    <row r="784" spans="1:65" s="2" customFormat="1" ht="14.45" customHeight="1">
      <c r="A784" s="37"/>
      <c r="B784" s="38"/>
      <c r="C784" s="184" t="s">
        <v>956</v>
      </c>
      <c r="D784" s="184" t="s">
        <v>223</v>
      </c>
      <c r="E784" s="185" t="s">
        <v>902</v>
      </c>
      <c r="F784" s="186" t="s">
        <v>903</v>
      </c>
      <c r="G784" s="187" t="s">
        <v>407</v>
      </c>
      <c r="H784" s="188">
        <v>24.678000000000001</v>
      </c>
      <c r="I784" s="189"/>
      <c r="J784" s="190">
        <f>ROUND(I784*H784,2)</f>
        <v>0</v>
      </c>
      <c r="K784" s="186" t="s">
        <v>226</v>
      </c>
      <c r="L784" s="42"/>
      <c r="M784" s="191" t="s">
        <v>44</v>
      </c>
      <c r="N784" s="192" t="s">
        <v>53</v>
      </c>
      <c r="O784" s="67"/>
      <c r="P784" s="193">
        <f>O784*H784</f>
        <v>0</v>
      </c>
      <c r="Q784" s="193">
        <v>0</v>
      </c>
      <c r="R784" s="193">
        <f>Q784*H784</f>
        <v>0</v>
      </c>
      <c r="S784" s="193">
        <v>0</v>
      </c>
      <c r="T784" s="194">
        <f>S784*H784</f>
        <v>0</v>
      </c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R784" s="195" t="s">
        <v>227</v>
      </c>
      <c r="AT784" s="195" t="s">
        <v>223</v>
      </c>
      <c r="AU784" s="195" t="s">
        <v>21</v>
      </c>
      <c r="AY784" s="19" t="s">
        <v>221</v>
      </c>
      <c r="BE784" s="196">
        <f>IF(N784="základní",J784,0)</f>
        <v>0</v>
      </c>
      <c r="BF784" s="196">
        <f>IF(N784="snížená",J784,0)</f>
        <v>0</v>
      </c>
      <c r="BG784" s="196">
        <f>IF(N784="zákl. přenesená",J784,0)</f>
        <v>0</v>
      </c>
      <c r="BH784" s="196">
        <f>IF(N784="sníž. přenesená",J784,0)</f>
        <v>0</v>
      </c>
      <c r="BI784" s="196">
        <f>IF(N784="nulová",J784,0)</f>
        <v>0</v>
      </c>
      <c r="BJ784" s="19" t="s">
        <v>89</v>
      </c>
      <c r="BK784" s="196">
        <f>ROUND(I784*H784,2)</f>
        <v>0</v>
      </c>
      <c r="BL784" s="19" t="s">
        <v>227</v>
      </c>
      <c r="BM784" s="195" t="s">
        <v>1596</v>
      </c>
    </row>
    <row r="785" spans="1:65" s="14" customFormat="1">
      <c r="B785" s="208"/>
      <c r="C785" s="209"/>
      <c r="D785" s="199" t="s">
        <v>229</v>
      </c>
      <c r="E785" s="210" t="s">
        <v>44</v>
      </c>
      <c r="F785" s="211" t="s">
        <v>1586</v>
      </c>
      <c r="G785" s="209"/>
      <c r="H785" s="212">
        <v>7.6710000000000003</v>
      </c>
      <c r="I785" s="213"/>
      <c r="J785" s="209"/>
      <c r="K785" s="209"/>
      <c r="L785" s="214"/>
      <c r="M785" s="215"/>
      <c r="N785" s="216"/>
      <c r="O785" s="216"/>
      <c r="P785" s="216"/>
      <c r="Q785" s="216"/>
      <c r="R785" s="216"/>
      <c r="S785" s="216"/>
      <c r="T785" s="217"/>
      <c r="AT785" s="218" t="s">
        <v>229</v>
      </c>
      <c r="AU785" s="218" t="s">
        <v>21</v>
      </c>
      <c r="AV785" s="14" t="s">
        <v>21</v>
      </c>
      <c r="AW785" s="14" t="s">
        <v>42</v>
      </c>
      <c r="AX785" s="14" t="s">
        <v>82</v>
      </c>
      <c r="AY785" s="218" t="s">
        <v>221</v>
      </c>
    </row>
    <row r="786" spans="1:65" s="14" customFormat="1">
      <c r="B786" s="208"/>
      <c r="C786" s="209"/>
      <c r="D786" s="199" t="s">
        <v>229</v>
      </c>
      <c r="E786" s="210" t="s">
        <v>44</v>
      </c>
      <c r="F786" s="211" t="s">
        <v>1591</v>
      </c>
      <c r="G786" s="209"/>
      <c r="H786" s="212">
        <v>8.5960000000000001</v>
      </c>
      <c r="I786" s="213"/>
      <c r="J786" s="209"/>
      <c r="K786" s="209"/>
      <c r="L786" s="214"/>
      <c r="M786" s="215"/>
      <c r="N786" s="216"/>
      <c r="O786" s="216"/>
      <c r="P786" s="216"/>
      <c r="Q786" s="216"/>
      <c r="R786" s="216"/>
      <c r="S786" s="216"/>
      <c r="T786" s="217"/>
      <c r="AT786" s="218" t="s">
        <v>229</v>
      </c>
      <c r="AU786" s="218" t="s">
        <v>21</v>
      </c>
      <c r="AV786" s="14" t="s">
        <v>21</v>
      </c>
      <c r="AW786" s="14" t="s">
        <v>42</v>
      </c>
      <c r="AX786" s="14" t="s">
        <v>82</v>
      </c>
      <c r="AY786" s="218" t="s">
        <v>221</v>
      </c>
    </row>
    <row r="787" spans="1:65" s="14" customFormat="1">
      <c r="B787" s="208"/>
      <c r="C787" s="209"/>
      <c r="D787" s="199" t="s">
        <v>229</v>
      </c>
      <c r="E787" s="210" t="s">
        <v>44</v>
      </c>
      <c r="F787" s="211" t="s">
        <v>1592</v>
      </c>
      <c r="G787" s="209"/>
      <c r="H787" s="212">
        <v>8.4109999999999996</v>
      </c>
      <c r="I787" s="213"/>
      <c r="J787" s="209"/>
      <c r="K787" s="209"/>
      <c r="L787" s="214"/>
      <c r="M787" s="215"/>
      <c r="N787" s="216"/>
      <c r="O787" s="216"/>
      <c r="P787" s="216"/>
      <c r="Q787" s="216"/>
      <c r="R787" s="216"/>
      <c r="S787" s="216"/>
      <c r="T787" s="217"/>
      <c r="AT787" s="218" t="s">
        <v>229</v>
      </c>
      <c r="AU787" s="218" t="s">
        <v>21</v>
      </c>
      <c r="AV787" s="14" t="s">
        <v>21</v>
      </c>
      <c r="AW787" s="14" t="s">
        <v>42</v>
      </c>
      <c r="AX787" s="14" t="s">
        <v>82</v>
      </c>
      <c r="AY787" s="218" t="s">
        <v>221</v>
      </c>
    </row>
    <row r="788" spans="1:65" s="15" customFormat="1">
      <c r="B788" s="219"/>
      <c r="C788" s="220"/>
      <c r="D788" s="199" t="s">
        <v>229</v>
      </c>
      <c r="E788" s="221" t="s">
        <v>44</v>
      </c>
      <c r="F788" s="222" t="s">
        <v>232</v>
      </c>
      <c r="G788" s="220"/>
      <c r="H788" s="223">
        <v>24.677999999999997</v>
      </c>
      <c r="I788" s="224"/>
      <c r="J788" s="220"/>
      <c r="K788" s="220"/>
      <c r="L788" s="225"/>
      <c r="M788" s="226"/>
      <c r="N788" s="227"/>
      <c r="O788" s="227"/>
      <c r="P788" s="227"/>
      <c r="Q788" s="227"/>
      <c r="R788" s="227"/>
      <c r="S788" s="227"/>
      <c r="T788" s="228"/>
      <c r="AT788" s="229" t="s">
        <v>229</v>
      </c>
      <c r="AU788" s="229" t="s">
        <v>21</v>
      </c>
      <c r="AV788" s="15" t="s">
        <v>227</v>
      </c>
      <c r="AW788" s="15" t="s">
        <v>42</v>
      </c>
      <c r="AX788" s="15" t="s">
        <v>89</v>
      </c>
      <c r="AY788" s="229" t="s">
        <v>221</v>
      </c>
    </row>
    <row r="789" spans="1:65" s="2" customFormat="1" ht="24.2" customHeight="1">
      <c r="A789" s="37"/>
      <c r="B789" s="38"/>
      <c r="C789" s="184" t="s">
        <v>1597</v>
      </c>
      <c r="D789" s="184" t="s">
        <v>223</v>
      </c>
      <c r="E789" s="185" t="s">
        <v>910</v>
      </c>
      <c r="F789" s="186" t="s">
        <v>911</v>
      </c>
      <c r="G789" s="187" t="s">
        <v>407</v>
      </c>
      <c r="H789" s="188">
        <v>8.5960000000000001</v>
      </c>
      <c r="I789" s="189"/>
      <c r="J789" s="190">
        <f>ROUND(I789*H789,2)</f>
        <v>0</v>
      </c>
      <c r="K789" s="186" t="s">
        <v>226</v>
      </c>
      <c r="L789" s="42"/>
      <c r="M789" s="191" t="s">
        <v>44</v>
      </c>
      <c r="N789" s="192" t="s">
        <v>53</v>
      </c>
      <c r="O789" s="67"/>
      <c r="P789" s="193">
        <f>O789*H789</f>
        <v>0</v>
      </c>
      <c r="Q789" s="193">
        <v>0</v>
      </c>
      <c r="R789" s="193">
        <f>Q789*H789</f>
        <v>0</v>
      </c>
      <c r="S789" s="193">
        <v>0</v>
      </c>
      <c r="T789" s="194">
        <f>S789*H789</f>
        <v>0</v>
      </c>
      <c r="U789" s="37"/>
      <c r="V789" s="37"/>
      <c r="W789" s="37"/>
      <c r="X789" s="37"/>
      <c r="Y789" s="37"/>
      <c r="Z789" s="37"/>
      <c r="AA789" s="37"/>
      <c r="AB789" s="37"/>
      <c r="AC789" s="37"/>
      <c r="AD789" s="37"/>
      <c r="AE789" s="37"/>
      <c r="AR789" s="195" t="s">
        <v>227</v>
      </c>
      <c r="AT789" s="195" t="s">
        <v>223</v>
      </c>
      <c r="AU789" s="195" t="s">
        <v>21</v>
      </c>
      <c r="AY789" s="19" t="s">
        <v>221</v>
      </c>
      <c r="BE789" s="196">
        <f>IF(N789="základní",J789,0)</f>
        <v>0</v>
      </c>
      <c r="BF789" s="196">
        <f>IF(N789="snížená",J789,0)</f>
        <v>0</v>
      </c>
      <c r="BG789" s="196">
        <f>IF(N789="zákl. přenesená",J789,0)</f>
        <v>0</v>
      </c>
      <c r="BH789" s="196">
        <f>IF(N789="sníž. přenesená",J789,0)</f>
        <v>0</v>
      </c>
      <c r="BI789" s="196">
        <f>IF(N789="nulová",J789,0)</f>
        <v>0</v>
      </c>
      <c r="BJ789" s="19" t="s">
        <v>89</v>
      </c>
      <c r="BK789" s="196">
        <f>ROUND(I789*H789,2)</f>
        <v>0</v>
      </c>
      <c r="BL789" s="19" t="s">
        <v>227</v>
      </c>
      <c r="BM789" s="195" t="s">
        <v>1598</v>
      </c>
    </row>
    <row r="790" spans="1:65" s="14" customFormat="1">
      <c r="B790" s="208"/>
      <c r="C790" s="209"/>
      <c r="D790" s="199" t="s">
        <v>229</v>
      </c>
      <c r="E790" s="210" t="s">
        <v>44</v>
      </c>
      <c r="F790" s="211" t="s">
        <v>1591</v>
      </c>
      <c r="G790" s="209"/>
      <c r="H790" s="212">
        <v>8.5960000000000001</v>
      </c>
      <c r="I790" s="213"/>
      <c r="J790" s="209"/>
      <c r="K790" s="209"/>
      <c r="L790" s="214"/>
      <c r="M790" s="215"/>
      <c r="N790" s="216"/>
      <c r="O790" s="216"/>
      <c r="P790" s="216"/>
      <c r="Q790" s="216"/>
      <c r="R790" s="216"/>
      <c r="S790" s="216"/>
      <c r="T790" s="217"/>
      <c r="AT790" s="218" t="s">
        <v>229</v>
      </c>
      <c r="AU790" s="218" t="s">
        <v>21</v>
      </c>
      <c r="AV790" s="14" t="s">
        <v>21</v>
      </c>
      <c r="AW790" s="14" t="s">
        <v>42</v>
      </c>
      <c r="AX790" s="14" t="s">
        <v>89</v>
      </c>
      <c r="AY790" s="218" t="s">
        <v>221</v>
      </c>
    </row>
    <row r="791" spans="1:65" s="2" customFormat="1" ht="24.2" customHeight="1">
      <c r="A791" s="37"/>
      <c r="B791" s="38"/>
      <c r="C791" s="184" t="s">
        <v>1599</v>
      </c>
      <c r="D791" s="184" t="s">
        <v>223</v>
      </c>
      <c r="E791" s="185" t="s">
        <v>914</v>
      </c>
      <c r="F791" s="186" t="s">
        <v>406</v>
      </c>
      <c r="G791" s="187" t="s">
        <v>407</v>
      </c>
      <c r="H791" s="188">
        <v>7.6710000000000003</v>
      </c>
      <c r="I791" s="189"/>
      <c r="J791" s="190">
        <f>ROUND(I791*H791,2)</f>
        <v>0</v>
      </c>
      <c r="K791" s="186" t="s">
        <v>226</v>
      </c>
      <c r="L791" s="42"/>
      <c r="M791" s="191" t="s">
        <v>44</v>
      </c>
      <c r="N791" s="192" t="s">
        <v>53</v>
      </c>
      <c r="O791" s="67"/>
      <c r="P791" s="193">
        <f>O791*H791</f>
        <v>0</v>
      </c>
      <c r="Q791" s="193">
        <v>0</v>
      </c>
      <c r="R791" s="193">
        <f>Q791*H791</f>
        <v>0</v>
      </c>
      <c r="S791" s="193">
        <v>0</v>
      </c>
      <c r="T791" s="194">
        <f>S791*H791</f>
        <v>0</v>
      </c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R791" s="195" t="s">
        <v>227</v>
      </c>
      <c r="AT791" s="195" t="s">
        <v>223</v>
      </c>
      <c r="AU791" s="195" t="s">
        <v>21</v>
      </c>
      <c r="AY791" s="19" t="s">
        <v>221</v>
      </c>
      <c r="BE791" s="196">
        <f>IF(N791="základní",J791,0)</f>
        <v>0</v>
      </c>
      <c r="BF791" s="196">
        <f>IF(N791="snížená",J791,0)</f>
        <v>0</v>
      </c>
      <c r="BG791" s="196">
        <f>IF(N791="zákl. přenesená",J791,0)</f>
        <v>0</v>
      </c>
      <c r="BH791" s="196">
        <f>IF(N791="sníž. přenesená",J791,0)</f>
        <v>0</v>
      </c>
      <c r="BI791" s="196">
        <f>IF(N791="nulová",J791,0)</f>
        <v>0</v>
      </c>
      <c r="BJ791" s="19" t="s">
        <v>89</v>
      </c>
      <c r="BK791" s="196">
        <f>ROUND(I791*H791,2)</f>
        <v>0</v>
      </c>
      <c r="BL791" s="19" t="s">
        <v>227</v>
      </c>
      <c r="BM791" s="195" t="s">
        <v>1600</v>
      </c>
    </row>
    <row r="792" spans="1:65" s="14" customFormat="1">
      <c r="B792" s="208"/>
      <c r="C792" s="209"/>
      <c r="D792" s="199" t="s">
        <v>229</v>
      </c>
      <c r="E792" s="210" t="s">
        <v>44</v>
      </c>
      <c r="F792" s="211" t="s">
        <v>1586</v>
      </c>
      <c r="G792" s="209"/>
      <c r="H792" s="212">
        <v>7.6710000000000003</v>
      </c>
      <c r="I792" s="213"/>
      <c r="J792" s="209"/>
      <c r="K792" s="209"/>
      <c r="L792" s="214"/>
      <c r="M792" s="215"/>
      <c r="N792" s="216"/>
      <c r="O792" s="216"/>
      <c r="P792" s="216"/>
      <c r="Q792" s="216"/>
      <c r="R792" s="216"/>
      <c r="S792" s="216"/>
      <c r="T792" s="217"/>
      <c r="AT792" s="218" t="s">
        <v>229</v>
      </c>
      <c r="AU792" s="218" t="s">
        <v>21</v>
      </c>
      <c r="AV792" s="14" t="s">
        <v>21</v>
      </c>
      <c r="AW792" s="14" t="s">
        <v>42</v>
      </c>
      <c r="AX792" s="14" t="s">
        <v>89</v>
      </c>
      <c r="AY792" s="218" t="s">
        <v>221</v>
      </c>
    </row>
    <row r="793" spans="1:65" s="2" customFormat="1" ht="24.2" customHeight="1">
      <c r="A793" s="37"/>
      <c r="B793" s="38"/>
      <c r="C793" s="184" t="s">
        <v>1601</v>
      </c>
      <c r="D793" s="184" t="s">
        <v>223</v>
      </c>
      <c r="E793" s="185" t="s">
        <v>917</v>
      </c>
      <c r="F793" s="186" t="s">
        <v>918</v>
      </c>
      <c r="G793" s="187" t="s">
        <v>407</v>
      </c>
      <c r="H793" s="188">
        <v>8.4109999999999996</v>
      </c>
      <c r="I793" s="189"/>
      <c r="J793" s="190">
        <f>ROUND(I793*H793,2)</f>
        <v>0</v>
      </c>
      <c r="K793" s="186" t="s">
        <v>226</v>
      </c>
      <c r="L793" s="42"/>
      <c r="M793" s="191" t="s">
        <v>44</v>
      </c>
      <c r="N793" s="192" t="s">
        <v>53</v>
      </c>
      <c r="O793" s="67"/>
      <c r="P793" s="193">
        <f>O793*H793</f>
        <v>0</v>
      </c>
      <c r="Q793" s="193">
        <v>0</v>
      </c>
      <c r="R793" s="193">
        <f>Q793*H793</f>
        <v>0</v>
      </c>
      <c r="S793" s="193">
        <v>0</v>
      </c>
      <c r="T793" s="194">
        <f>S793*H793</f>
        <v>0</v>
      </c>
      <c r="U793" s="37"/>
      <c r="V793" s="37"/>
      <c r="W793" s="37"/>
      <c r="X793" s="37"/>
      <c r="Y793" s="37"/>
      <c r="Z793" s="37"/>
      <c r="AA793" s="37"/>
      <c r="AB793" s="37"/>
      <c r="AC793" s="37"/>
      <c r="AD793" s="37"/>
      <c r="AE793" s="37"/>
      <c r="AR793" s="195" t="s">
        <v>227</v>
      </c>
      <c r="AT793" s="195" t="s">
        <v>223</v>
      </c>
      <c r="AU793" s="195" t="s">
        <v>21</v>
      </c>
      <c r="AY793" s="19" t="s">
        <v>221</v>
      </c>
      <c r="BE793" s="196">
        <f>IF(N793="základní",J793,0)</f>
        <v>0</v>
      </c>
      <c r="BF793" s="196">
        <f>IF(N793="snížená",J793,0)</f>
        <v>0</v>
      </c>
      <c r="BG793" s="196">
        <f>IF(N793="zákl. přenesená",J793,0)</f>
        <v>0</v>
      </c>
      <c r="BH793" s="196">
        <f>IF(N793="sníž. přenesená",J793,0)</f>
        <v>0</v>
      </c>
      <c r="BI793" s="196">
        <f>IF(N793="nulová",J793,0)</f>
        <v>0</v>
      </c>
      <c r="BJ793" s="19" t="s">
        <v>89</v>
      </c>
      <c r="BK793" s="196">
        <f>ROUND(I793*H793,2)</f>
        <v>0</v>
      </c>
      <c r="BL793" s="19" t="s">
        <v>227</v>
      </c>
      <c r="BM793" s="195" t="s">
        <v>1602</v>
      </c>
    </row>
    <row r="794" spans="1:65" s="14" customFormat="1">
      <c r="B794" s="208"/>
      <c r="C794" s="209"/>
      <c r="D794" s="199" t="s">
        <v>229</v>
      </c>
      <c r="E794" s="210" t="s">
        <v>44</v>
      </c>
      <c r="F794" s="211" t="s">
        <v>1592</v>
      </c>
      <c r="G794" s="209"/>
      <c r="H794" s="212">
        <v>8.4109999999999996</v>
      </c>
      <c r="I794" s="213"/>
      <c r="J794" s="209"/>
      <c r="K794" s="209"/>
      <c r="L794" s="214"/>
      <c r="M794" s="215"/>
      <c r="N794" s="216"/>
      <c r="O794" s="216"/>
      <c r="P794" s="216"/>
      <c r="Q794" s="216"/>
      <c r="R794" s="216"/>
      <c r="S794" s="216"/>
      <c r="T794" s="217"/>
      <c r="AT794" s="218" t="s">
        <v>229</v>
      </c>
      <c r="AU794" s="218" t="s">
        <v>21</v>
      </c>
      <c r="AV794" s="14" t="s">
        <v>21</v>
      </c>
      <c r="AW794" s="14" t="s">
        <v>42</v>
      </c>
      <c r="AX794" s="14" t="s">
        <v>89</v>
      </c>
      <c r="AY794" s="218" t="s">
        <v>221</v>
      </c>
    </row>
    <row r="795" spans="1:65" s="12" customFormat="1" ht="22.9" customHeight="1">
      <c r="B795" s="168"/>
      <c r="C795" s="169"/>
      <c r="D795" s="170" t="s">
        <v>81</v>
      </c>
      <c r="E795" s="182" t="s">
        <v>920</v>
      </c>
      <c r="F795" s="182" t="s">
        <v>921</v>
      </c>
      <c r="G795" s="169"/>
      <c r="H795" s="169"/>
      <c r="I795" s="172"/>
      <c r="J795" s="183">
        <f>BK795</f>
        <v>0</v>
      </c>
      <c r="K795" s="169"/>
      <c r="L795" s="174"/>
      <c r="M795" s="175"/>
      <c r="N795" s="176"/>
      <c r="O795" s="176"/>
      <c r="P795" s="177">
        <f>SUM(P796:P797)</f>
        <v>0</v>
      </c>
      <c r="Q795" s="176"/>
      <c r="R795" s="177">
        <f>SUM(R796:R797)</f>
        <v>0</v>
      </c>
      <c r="S795" s="176"/>
      <c r="T795" s="178">
        <f>SUM(T796:T797)</f>
        <v>0</v>
      </c>
      <c r="AR795" s="179" t="s">
        <v>89</v>
      </c>
      <c r="AT795" s="180" t="s">
        <v>81</v>
      </c>
      <c r="AU795" s="180" t="s">
        <v>89</v>
      </c>
      <c r="AY795" s="179" t="s">
        <v>221</v>
      </c>
      <c r="BK795" s="181">
        <f>SUM(BK796:BK797)</f>
        <v>0</v>
      </c>
    </row>
    <row r="796" spans="1:65" s="2" customFormat="1" ht="24.2" customHeight="1">
      <c r="A796" s="37"/>
      <c r="B796" s="38"/>
      <c r="C796" s="184" t="s">
        <v>1603</v>
      </c>
      <c r="D796" s="184" t="s">
        <v>223</v>
      </c>
      <c r="E796" s="185" t="s">
        <v>1604</v>
      </c>
      <c r="F796" s="186" t="s">
        <v>1605</v>
      </c>
      <c r="G796" s="187" t="s">
        <v>407</v>
      </c>
      <c r="H796" s="188">
        <v>141.053</v>
      </c>
      <c r="I796" s="189"/>
      <c r="J796" s="190">
        <f>ROUND(I796*H796,2)</f>
        <v>0</v>
      </c>
      <c r="K796" s="186" t="s">
        <v>226</v>
      </c>
      <c r="L796" s="42"/>
      <c r="M796" s="191" t="s">
        <v>44</v>
      </c>
      <c r="N796" s="192" t="s">
        <v>53</v>
      </c>
      <c r="O796" s="67"/>
      <c r="P796" s="193">
        <f>O796*H796</f>
        <v>0</v>
      </c>
      <c r="Q796" s="193">
        <v>0</v>
      </c>
      <c r="R796" s="193">
        <f>Q796*H796</f>
        <v>0</v>
      </c>
      <c r="S796" s="193">
        <v>0</v>
      </c>
      <c r="T796" s="194">
        <f>S796*H796</f>
        <v>0</v>
      </c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R796" s="195" t="s">
        <v>227</v>
      </c>
      <c r="AT796" s="195" t="s">
        <v>223</v>
      </c>
      <c r="AU796" s="195" t="s">
        <v>21</v>
      </c>
      <c r="AY796" s="19" t="s">
        <v>221</v>
      </c>
      <c r="BE796" s="196">
        <f>IF(N796="základní",J796,0)</f>
        <v>0</v>
      </c>
      <c r="BF796" s="196">
        <f>IF(N796="snížená",J796,0)</f>
        <v>0</v>
      </c>
      <c r="BG796" s="196">
        <f>IF(N796="zákl. přenesená",J796,0)</f>
        <v>0</v>
      </c>
      <c r="BH796" s="196">
        <f>IF(N796="sníž. přenesená",J796,0)</f>
        <v>0</v>
      </c>
      <c r="BI796" s="196">
        <f>IF(N796="nulová",J796,0)</f>
        <v>0</v>
      </c>
      <c r="BJ796" s="19" t="s">
        <v>89</v>
      </c>
      <c r="BK796" s="196">
        <f>ROUND(I796*H796,2)</f>
        <v>0</v>
      </c>
      <c r="BL796" s="19" t="s">
        <v>227</v>
      </c>
      <c r="BM796" s="195" t="s">
        <v>1606</v>
      </c>
    </row>
    <row r="797" spans="1:65" s="2" customFormat="1" ht="24.2" customHeight="1">
      <c r="A797" s="37"/>
      <c r="B797" s="38"/>
      <c r="C797" s="184" t="s">
        <v>1607</v>
      </c>
      <c r="D797" s="184" t="s">
        <v>223</v>
      </c>
      <c r="E797" s="185" t="s">
        <v>1608</v>
      </c>
      <c r="F797" s="186" t="s">
        <v>1609</v>
      </c>
      <c r="G797" s="187" t="s">
        <v>407</v>
      </c>
      <c r="H797" s="188">
        <v>141.053</v>
      </c>
      <c r="I797" s="189"/>
      <c r="J797" s="190">
        <f>ROUND(I797*H797,2)</f>
        <v>0</v>
      </c>
      <c r="K797" s="186" t="s">
        <v>226</v>
      </c>
      <c r="L797" s="42"/>
      <c r="M797" s="258" t="s">
        <v>44</v>
      </c>
      <c r="N797" s="259" t="s">
        <v>53</v>
      </c>
      <c r="O797" s="260"/>
      <c r="P797" s="261">
        <f>O797*H797</f>
        <v>0</v>
      </c>
      <c r="Q797" s="261">
        <v>0</v>
      </c>
      <c r="R797" s="261">
        <f>Q797*H797</f>
        <v>0</v>
      </c>
      <c r="S797" s="261">
        <v>0</v>
      </c>
      <c r="T797" s="262">
        <f>S797*H797</f>
        <v>0</v>
      </c>
      <c r="U797" s="37"/>
      <c r="V797" s="37"/>
      <c r="W797" s="37"/>
      <c r="X797" s="37"/>
      <c r="Y797" s="37"/>
      <c r="Z797" s="37"/>
      <c r="AA797" s="37"/>
      <c r="AB797" s="37"/>
      <c r="AC797" s="37"/>
      <c r="AD797" s="37"/>
      <c r="AE797" s="37"/>
      <c r="AR797" s="195" t="s">
        <v>227</v>
      </c>
      <c r="AT797" s="195" t="s">
        <v>223</v>
      </c>
      <c r="AU797" s="195" t="s">
        <v>21</v>
      </c>
      <c r="AY797" s="19" t="s">
        <v>221</v>
      </c>
      <c r="BE797" s="196">
        <f>IF(N797="základní",J797,0)</f>
        <v>0</v>
      </c>
      <c r="BF797" s="196">
        <f>IF(N797="snížená",J797,0)</f>
        <v>0</v>
      </c>
      <c r="BG797" s="196">
        <f>IF(N797="zákl. přenesená",J797,0)</f>
        <v>0</v>
      </c>
      <c r="BH797" s="196">
        <f>IF(N797="sníž. přenesená",J797,0)</f>
        <v>0</v>
      </c>
      <c r="BI797" s="196">
        <f>IF(N797="nulová",J797,0)</f>
        <v>0</v>
      </c>
      <c r="BJ797" s="19" t="s">
        <v>89</v>
      </c>
      <c r="BK797" s="196">
        <f>ROUND(I797*H797,2)</f>
        <v>0</v>
      </c>
      <c r="BL797" s="19" t="s">
        <v>227</v>
      </c>
      <c r="BM797" s="195" t="s">
        <v>1610</v>
      </c>
    </row>
    <row r="798" spans="1:65" s="2" customFormat="1" ht="6.95" customHeight="1">
      <c r="A798" s="37"/>
      <c r="B798" s="50"/>
      <c r="C798" s="51"/>
      <c r="D798" s="51"/>
      <c r="E798" s="51"/>
      <c r="F798" s="51"/>
      <c r="G798" s="51"/>
      <c r="H798" s="51"/>
      <c r="I798" s="51"/>
      <c r="J798" s="51"/>
      <c r="K798" s="51"/>
      <c r="L798" s="42"/>
      <c r="M798" s="37"/>
      <c r="O798" s="37"/>
      <c r="P798" s="37"/>
      <c r="Q798" s="37"/>
      <c r="R798" s="37"/>
      <c r="S798" s="37"/>
      <c r="T798" s="37"/>
      <c r="U798" s="37"/>
      <c r="V798" s="37"/>
      <c r="W798" s="37"/>
      <c r="X798" s="37"/>
      <c r="Y798" s="37"/>
      <c r="Z798" s="37"/>
      <c r="AA798" s="37"/>
      <c r="AB798" s="37"/>
      <c r="AC798" s="37"/>
      <c r="AD798" s="37"/>
      <c r="AE798" s="37"/>
    </row>
  </sheetData>
  <sheetProtection algorithmName="SHA-512" hashValue="Zo2rNd5uebNzK5qot9aajTJZSJLJshGWaDXs4G47kCJzI2XMJpQPzjc+7bkxfUhamOjrP79M/3SFMbpD7xuVQA==" saltValue="n/6P4x9mPFDSulcV1IdIN+VT2lZ+iuc+jzOozwxePfIc0D93ECepqVy7YsgLZywDgZe0FRiMhgUodE/Sy3K+rg==" spinCount="100000" sheet="1" objects="1" scenarios="1" formatColumns="0" formatRows="0" autoFilter="0"/>
  <autoFilter ref="C93:K797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blackAndWhite="1" r:id="rId1"/>
  <headerFooter>
    <oddHeader>&amp;LMěsto Dobříš - stavební úpravy komunikace v ulici Březová&amp;CDOPAS s.r.o.&amp;RPOLOŽKOVÝ VÝKAZ VÝMĚR</oddHeader>
    <oddFooter>&amp;LSO 101.2 - Kanalizace a odvodnění&amp;CStrana &amp;P z &amp;N&amp;RPoložkový soupis prací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"/>
  <sheetViews>
    <sheetView showGridLines="0" topLeftCell="A134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102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2"/>
      <c r="AT3" s="19" t="s">
        <v>21</v>
      </c>
    </row>
    <row r="4" spans="1:46" s="1" customFormat="1" ht="24.95" customHeight="1">
      <c r="B4" s="22"/>
      <c r="D4" s="114" t="s">
        <v>127</v>
      </c>
      <c r="L4" s="22"/>
      <c r="M4" s="115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6" t="s">
        <v>16</v>
      </c>
      <c r="L6" s="22"/>
    </row>
    <row r="7" spans="1:46" s="1" customFormat="1" ht="16.5" customHeight="1">
      <c r="B7" s="22"/>
      <c r="E7" s="415" t="str">
        <f>'Rekapitulace stavby'!K6</f>
        <v>Město Dobříš - stavební úpravy komunikace v ulici Březová</v>
      </c>
      <c r="F7" s="416"/>
      <c r="G7" s="416"/>
      <c r="H7" s="416"/>
      <c r="L7" s="22"/>
    </row>
    <row r="8" spans="1:46" s="2" customFormat="1" ht="12" customHeight="1">
      <c r="A8" s="37"/>
      <c r="B8" s="42"/>
      <c r="C8" s="37"/>
      <c r="D8" s="116" t="s">
        <v>141</v>
      </c>
      <c r="E8" s="37"/>
      <c r="F8" s="37"/>
      <c r="G8" s="37"/>
      <c r="H8" s="37"/>
      <c r="I8" s="37"/>
      <c r="J8" s="37"/>
      <c r="K8" s="37"/>
      <c r="L8" s="11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418" t="s">
        <v>1611</v>
      </c>
      <c r="F9" s="417"/>
      <c r="G9" s="417"/>
      <c r="H9" s="417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16" t="s">
        <v>18</v>
      </c>
      <c r="E11" s="37"/>
      <c r="F11" s="106" t="s">
        <v>103</v>
      </c>
      <c r="G11" s="37"/>
      <c r="H11" s="37"/>
      <c r="I11" s="116" t="s">
        <v>20</v>
      </c>
      <c r="J11" s="106" t="s">
        <v>1612</v>
      </c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16" t="s">
        <v>22</v>
      </c>
      <c r="E12" s="37"/>
      <c r="F12" s="106" t="s">
        <v>23</v>
      </c>
      <c r="G12" s="37"/>
      <c r="H12" s="37"/>
      <c r="I12" s="116" t="s">
        <v>24</v>
      </c>
      <c r="J12" s="118" t="str">
        <f>'Rekapitulace stavby'!AN8</f>
        <v>13. 6. 2021</v>
      </c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21.75" customHeight="1">
      <c r="A13" s="37"/>
      <c r="B13" s="42"/>
      <c r="C13" s="37"/>
      <c r="D13" s="119" t="s">
        <v>26</v>
      </c>
      <c r="E13" s="37"/>
      <c r="F13" s="120" t="s">
        <v>27</v>
      </c>
      <c r="G13" s="37"/>
      <c r="H13" s="37"/>
      <c r="I13" s="119" t="s">
        <v>28</v>
      </c>
      <c r="J13" s="120" t="s">
        <v>1613</v>
      </c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6" t="s">
        <v>30</v>
      </c>
      <c r="E14" s="37"/>
      <c r="F14" s="37"/>
      <c r="G14" s="37"/>
      <c r="H14" s="37"/>
      <c r="I14" s="116" t="s">
        <v>31</v>
      </c>
      <c r="J14" s="106" t="s">
        <v>32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06" t="s">
        <v>33</v>
      </c>
      <c r="F15" s="37"/>
      <c r="G15" s="37"/>
      <c r="H15" s="37"/>
      <c r="I15" s="116" t="s">
        <v>34</v>
      </c>
      <c r="J15" s="106" t="s">
        <v>35</v>
      </c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16" t="s">
        <v>36</v>
      </c>
      <c r="E17" s="37"/>
      <c r="F17" s="37"/>
      <c r="G17" s="37"/>
      <c r="H17" s="37"/>
      <c r="I17" s="116" t="s">
        <v>31</v>
      </c>
      <c r="J17" s="32" t="str">
        <f>'Rekapitulace stavby'!AN13</f>
        <v>Vyplň údaj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19" t="str">
        <f>'Rekapitulace stavby'!E14</f>
        <v>Vyplň údaj</v>
      </c>
      <c r="F18" s="420"/>
      <c r="G18" s="420"/>
      <c r="H18" s="420"/>
      <c r="I18" s="116" t="s">
        <v>34</v>
      </c>
      <c r="J18" s="32" t="str">
        <f>'Rekapitulace stavby'!AN14</f>
        <v>Vyplň údaj</v>
      </c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16" t="s">
        <v>38</v>
      </c>
      <c r="E20" s="37"/>
      <c r="F20" s="37"/>
      <c r="G20" s="37"/>
      <c r="H20" s="37"/>
      <c r="I20" s="116" t="s">
        <v>31</v>
      </c>
      <c r="J20" s="106" t="s">
        <v>39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06" t="s">
        <v>40</v>
      </c>
      <c r="F21" s="37"/>
      <c r="G21" s="37"/>
      <c r="H21" s="37"/>
      <c r="I21" s="116" t="s">
        <v>34</v>
      </c>
      <c r="J21" s="106" t="s">
        <v>41</v>
      </c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16" t="s">
        <v>43</v>
      </c>
      <c r="E23" s="37"/>
      <c r="F23" s="37"/>
      <c r="G23" s="37"/>
      <c r="H23" s="37"/>
      <c r="I23" s="116" t="s">
        <v>31</v>
      </c>
      <c r="J23" s="106" t="s">
        <v>44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06" t="s">
        <v>45</v>
      </c>
      <c r="F24" s="37"/>
      <c r="G24" s="37"/>
      <c r="H24" s="37"/>
      <c r="I24" s="116" t="s">
        <v>34</v>
      </c>
      <c r="J24" s="106" t="s">
        <v>44</v>
      </c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16" t="s">
        <v>46</v>
      </c>
      <c r="E26" s="37"/>
      <c r="F26" s="37"/>
      <c r="G26" s="37"/>
      <c r="H26" s="37"/>
      <c r="I26" s="37"/>
      <c r="J26" s="37"/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>
      <c r="A27" s="121"/>
      <c r="B27" s="122"/>
      <c r="C27" s="121"/>
      <c r="D27" s="121"/>
      <c r="E27" s="421" t="s">
        <v>47</v>
      </c>
      <c r="F27" s="421"/>
      <c r="G27" s="421"/>
      <c r="H27" s="421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24"/>
      <c r="E29" s="124"/>
      <c r="F29" s="124"/>
      <c r="G29" s="124"/>
      <c r="H29" s="124"/>
      <c r="I29" s="124"/>
      <c r="J29" s="124"/>
      <c r="K29" s="124"/>
      <c r="L29" s="11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25" t="s">
        <v>48</v>
      </c>
      <c r="E30" s="37"/>
      <c r="F30" s="37"/>
      <c r="G30" s="37"/>
      <c r="H30" s="37"/>
      <c r="I30" s="37"/>
      <c r="J30" s="126">
        <f>ROUND(J88, 2)</f>
        <v>0</v>
      </c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24"/>
      <c r="E31" s="124"/>
      <c r="F31" s="124"/>
      <c r="G31" s="124"/>
      <c r="H31" s="124"/>
      <c r="I31" s="124"/>
      <c r="J31" s="124"/>
      <c r="K31" s="124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27" t="s">
        <v>50</v>
      </c>
      <c r="G32" s="37"/>
      <c r="H32" s="37"/>
      <c r="I32" s="127" t="s">
        <v>49</v>
      </c>
      <c r="J32" s="127" t="s">
        <v>51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8" t="s">
        <v>52</v>
      </c>
      <c r="E33" s="116" t="s">
        <v>53</v>
      </c>
      <c r="F33" s="129">
        <f>ROUND((SUM(BE88:BE156)),  2)</f>
        <v>0</v>
      </c>
      <c r="G33" s="37"/>
      <c r="H33" s="37"/>
      <c r="I33" s="130">
        <v>0.21</v>
      </c>
      <c r="J33" s="129">
        <f>ROUND(((SUM(BE88:BE156))*I33),  2)</f>
        <v>0</v>
      </c>
      <c r="K33" s="37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16" t="s">
        <v>54</v>
      </c>
      <c r="F34" s="129">
        <f>ROUND((SUM(BF88:BF156)),  2)</f>
        <v>0</v>
      </c>
      <c r="G34" s="37"/>
      <c r="H34" s="37"/>
      <c r="I34" s="130">
        <v>0.15</v>
      </c>
      <c r="J34" s="129">
        <f>ROUND(((SUM(BF88:BF156))*I34),  2)</f>
        <v>0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16" t="s">
        <v>55</v>
      </c>
      <c r="F35" s="129">
        <f>ROUND((SUM(BG88:BG156)),  2)</f>
        <v>0</v>
      </c>
      <c r="G35" s="37"/>
      <c r="H35" s="37"/>
      <c r="I35" s="130">
        <v>0.21</v>
      </c>
      <c r="J35" s="129">
        <f>0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16" t="s">
        <v>56</v>
      </c>
      <c r="F36" s="129">
        <f>ROUND((SUM(BH88:BH156)),  2)</f>
        <v>0</v>
      </c>
      <c r="G36" s="37"/>
      <c r="H36" s="37"/>
      <c r="I36" s="130">
        <v>0.15</v>
      </c>
      <c r="J36" s="129">
        <f>0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16" t="s">
        <v>57</v>
      </c>
      <c r="F37" s="129">
        <f>ROUND((SUM(BI88:BI156)),  2)</f>
        <v>0</v>
      </c>
      <c r="G37" s="37"/>
      <c r="H37" s="37"/>
      <c r="I37" s="130">
        <v>0</v>
      </c>
      <c r="J37" s="129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31"/>
      <c r="D39" s="132" t="s">
        <v>58</v>
      </c>
      <c r="E39" s="133"/>
      <c r="F39" s="133"/>
      <c r="G39" s="134" t="s">
        <v>59</v>
      </c>
      <c r="H39" s="135" t="s">
        <v>60</v>
      </c>
      <c r="I39" s="133"/>
      <c r="J39" s="136">
        <f>SUM(J30:J37)</f>
        <v>0</v>
      </c>
      <c r="K39" s="137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8"/>
      <c r="C40" s="139"/>
      <c r="D40" s="139"/>
      <c r="E40" s="139"/>
      <c r="F40" s="139"/>
      <c r="G40" s="139"/>
      <c r="H40" s="139"/>
      <c r="I40" s="139"/>
      <c r="J40" s="139"/>
      <c r="K40" s="139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40"/>
      <c r="C44" s="141"/>
      <c r="D44" s="141"/>
      <c r="E44" s="141"/>
      <c r="F44" s="141"/>
      <c r="G44" s="141"/>
      <c r="H44" s="141"/>
      <c r="I44" s="141"/>
      <c r="J44" s="141"/>
      <c r="K44" s="141"/>
      <c r="L44" s="11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5" t="s">
        <v>189</v>
      </c>
      <c r="D45" s="39"/>
      <c r="E45" s="39"/>
      <c r="F45" s="39"/>
      <c r="G45" s="39"/>
      <c r="H45" s="39"/>
      <c r="I45" s="39"/>
      <c r="J45" s="39"/>
      <c r="K45" s="39"/>
      <c r="L45" s="11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13" t="str">
        <f>E7</f>
        <v>Město Dobříš - stavební úpravy komunikace v ulici Březová</v>
      </c>
      <c r="F48" s="414"/>
      <c r="G48" s="414"/>
      <c r="H48" s="414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141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401" t="str">
        <f>E9</f>
        <v>SO 401 - Veřejné osvětlení</v>
      </c>
      <c r="F50" s="412"/>
      <c r="G50" s="412"/>
      <c r="H50" s="412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>Dobříš</v>
      </c>
      <c r="G52" s="39"/>
      <c r="H52" s="39"/>
      <c r="I52" s="31" t="s">
        <v>24</v>
      </c>
      <c r="J52" s="62" t="str">
        <f>IF(J12="","",J12)</f>
        <v>13. 6. 2021</v>
      </c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1" t="s">
        <v>30</v>
      </c>
      <c r="D54" s="39"/>
      <c r="E54" s="39"/>
      <c r="F54" s="29" t="str">
        <f>E15</f>
        <v>Město Dobříš, Mírové náměstí 119, 263 01 Dobříš</v>
      </c>
      <c r="G54" s="39"/>
      <c r="H54" s="39"/>
      <c r="I54" s="31" t="s">
        <v>38</v>
      </c>
      <c r="J54" s="35" t="str">
        <f>E21</f>
        <v>DOPAS s.r.o.</v>
      </c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1" t="s">
        <v>36</v>
      </c>
      <c r="D55" s="39"/>
      <c r="E55" s="39"/>
      <c r="F55" s="29" t="str">
        <f>IF(E18="","",E18)</f>
        <v>Vyplň údaj</v>
      </c>
      <c r="G55" s="39"/>
      <c r="H55" s="39"/>
      <c r="I55" s="31" t="s">
        <v>43</v>
      </c>
      <c r="J55" s="35" t="str">
        <f>E24</f>
        <v>L. Štuller</v>
      </c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42" t="s">
        <v>190</v>
      </c>
      <c r="D57" s="143"/>
      <c r="E57" s="143"/>
      <c r="F57" s="143"/>
      <c r="G57" s="143"/>
      <c r="H57" s="143"/>
      <c r="I57" s="143"/>
      <c r="J57" s="144" t="s">
        <v>191</v>
      </c>
      <c r="K57" s="143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45" t="s">
        <v>80</v>
      </c>
      <c r="D59" s="39"/>
      <c r="E59" s="39"/>
      <c r="F59" s="39"/>
      <c r="G59" s="39"/>
      <c r="H59" s="39"/>
      <c r="I59" s="39"/>
      <c r="J59" s="80">
        <f>J88</f>
        <v>0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192</v>
      </c>
    </row>
    <row r="60" spans="1:47" s="9" customFormat="1" ht="24.95" customHeight="1">
      <c r="B60" s="146"/>
      <c r="C60" s="147"/>
      <c r="D60" s="148" t="s">
        <v>204</v>
      </c>
      <c r="E60" s="149"/>
      <c r="F60" s="149"/>
      <c r="G60" s="149"/>
      <c r="H60" s="149"/>
      <c r="I60" s="149"/>
      <c r="J60" s="150">
        <f>J89</f>
        <v>0</v>
      </c>
      <c r="K60" s="147"/>
      <c r="L60" s="151"/>
    </row>
    <row r="61" spans="1:47" s="10" customFormat="1" ht="19.899999999999999" customHeight="1">
      <c r="B61" s="152"/>
      <c r="C61" s="100"/>
      <c r="D61" s="153" t="s">
        <v>1614</v>
      </c>
      <c r="E61" s="154"/>
      <c r="F61" s="154"/>
      <c r="G61" s="154"/>
      <c r="H61" s="154"/>
      <c r="I61" s="154"/>
      <c r="J61" s="155">
        <f>J90</f>
        <v>0</v>
      </c>
      <c r="K61" s="100"/>
      <c r="L61" s="156"/>
    </row>
    <row r="62" spans="1:47" s="10" customFormat="1" ht="14.85" customHeight="1">
      <c r="B62" s="152"/>
      <c r="C62" s="100"/>
      <c r="D62" s="153" t="s">
        <v>1615</v>
      </c>
      <c r="E62" s="154"/>
      <c r="F62" s="154"/>
      <c r="G62" s="154"/>
      <c r="H62" s="154"/>
      <c r="I62" s="154"/>
      <c r="J62" s="155">
        <f>J91</f>
        <v>0</v>
      </c>
      <c r="K62" s="100"/>
      <c r="L62" s="156"/>
    </row>
    <row r="63" spans="1:47" s="10" customFormat="1" ht="14.85" customHeight="1">
      <c r="B63" s="152"/>
      <c r="C63" s="100"/>
      <c r="D63" s="153" t="s">
        <v>1616</v>
      </c>
      <c r="E63" s="154"/>
      <c r="F63" s="154"/>
      <c r="G63" s="154"/>
      <c r="H63" s="154"/>
      <c r="I63" s="154"/>
      <c r="J63" s="155">
        <f>J94</f>
        <v>0</v>
      </c>
      <c r="K63" s="100"/>
      <c r="L63" s="156"/>
    </row>
    <row r="64" spans="1:47" s="10" customFormat="1" ht="14.85" customHeight="1">
      <c r="B64" s="152"/>
      <c r="C64" s="100"/>
      <c r="D64" s="153" t="s">
        <v>1617</v>
      </c>
      <c r="E64" s="154"/>
      <c r="F64" s="154"/>
      <c r="G64" s="154"/>
      <c r="H64" s="154"/>
      <c r="I64" s="154"/>
      <c r="J64" s="155">
        <f>J99</f>
        <v>0</v>
      </c>
      <c r="K64" s="100"/>
      <c r="L64" s="156"/>
    </row>
    <row r="65" spans="1:31" s="10" customFormat="1" ht="14.85" customHeight="1">
      <c r="B65" s="152"/>
      <c r="C65" s="100"/>
      <c r="D65" s="153" t="s">
        <v>1618</v>
      </c>
      <c r="E65" s="154"/>
      <c r="F65" s="154"/>
      <c r="G65" s="154"/>
      <c r="H65" s="154"/>
      <c r="I65" s="154"/>
      <c r="J65" s="155">
        <f>J110</f>
        <v>0</v>
      </c>
      <c r="K65" s="100"/>
      <c r="L65" s="156"/>
    </row>
    <row r="66" spans="1:31" s="10" customFormat="1" ht="14.85" customHeight="1">
      <c r="B66" s="152"/>
      <c r="C66" s="100"/>
      <c r="D66" s="153" t="s">
        <v>1619</v>
      </c>
      <c r="E66" s="154"/>
      <c r="F66" s="154"/>
      <c r="G66" s="154"/>
      <c r="H66" s="154"/>
      <c r="I66" s="154"/>
      <c r="J66" s="155">
        <f>J118</f>
        <v>0</v>
      </c>
      <c r="K66" s="100"/>
      <c r="L66" s="156"/>
    </row>
    <row r="67" spans="1:31" s="10" customFormat="1" ht="14.85" customHeight="1">
      <c r="B67" s="152"/>
      <c r="C67" s="100"/>
      <c r="D67" s="153" t="s">
        <v>1620</v>
      </c>
      <c r="E67" s="154"/>
      <c r="F67" s="154"/>
      <c r="G67" s="154"/>
      <c r="H67" s="154"/>
      <c r="I67" s="154"/>
      <c r="J67" s="155">
        <f>J129</f>
        <v>0</v>
      </c>
      <c r="K67" s="100"/>
      <c r="L67" s="156"/>
    </row>
    <row r="68" spans="1:31" s="10" customFormat="1" ht="14.85" customHeight="1">
      <c r="B68" s="152"/>
      <c r="C68" s="100"/>
      <c r="D68" s="153" t="s">
        <v>1621</v>
      </c>
      <c r="E68" s="154"/>
      <c r="F68" s="154"/>
      <c r="G68" s="154"/>
      <c r="H68" s="154"/>
      <c r="I68" s="154"/>
      <c r="J68" s="155">
        <f>J141</f>
        <v>0</v>
      </c>
      <c r="K68" s="100"/>
      <c r="L68" s="156"/>
    </row>
    <row r="69" spans="1:31" s="2" customFormat="1" ht="21.75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1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6.95" customHeight="1">
      <c r="A70" s="37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pans="1:31" s="2" customFormat="1" ht="6.95" customHeight="1">
      <c r="A74" s="37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11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24.95" customHeight="1">
      <c r="A75" s="37"/>
      <c r="B75" s="38"/>
      <c r="C75" s="25" t="s">
        <v>206</v>
      </c>
      <c r="D75" s="39"/>
      <c r="E75" s="39"/>
      <c r="F75" s="39"/>
      <c r="G75" s="39"/>
      <c r="H75" s="39"/>
      <c r="I75" s="39"/>
      <c r="J75" s="39"/>
      <c r="K75" s="39"/>
      <c r="L75" s="11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5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6.5" customHeight="1">
      <c r="A78" s="37"/>
      <c r="B78" s="38"/>
      <c r="C78" s="39"/>
      <c r="D78" s="39"/>
      <c r="E78" s="413" t="str">
        <f>E7</f>
        <v>Město Dobříš - stavební úpravy komunikace v ulici Březová</v>
      </c>
      <c r="F78" s="414"/>
      <c r="G78" s="414"/>
      <c r="H78" s="414"/>
      <c r="I78" s="39"/>
      <c r="J78" s="39"/>
      <c r="K78" s="39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1" t="s">
        <v>141</v>
      </c>
      <c r="D79" s="39"/>
      <c r="E79" s="39"/>
      <c r="F79" s="39"/>
      <c r="G79" s="39"/>
      <c r="H79" s="39"/>
      <c r="I79" s="39"/>
      <c r="J79" s="39"/>
      <c r="K79" s="39"/>
      <c r="L79" s="11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6.5" customHeight="1">
      <c r="A80" s="37"/>
      <c r="B80" s="38"/>
      <c r="C80" s="39"/>
      <c r="D80" s="39"/>
      <c r="E80" s="401" t="str">
        <f>E9</f>
        <v>SO 401 - Veřejné osvětlení</v>
      </c>
      <c r="F80" s="412"/>
      <c r="G80" s="412"/>
      <c r="H80" s="412"/>
      <c r="I80" s="39"/>
      <c r="J80" s="39"/>
      <c r="K80" s="39"/>
      <c r="L80" s="11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6.95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2" customHeight="1">
      <c r="A82" s="37"/>
      <c r="B82" s="38"/>
      <c r="C82" s="31" t="s">
        <v>22</v>
      </c>
      <c r="D82" s="39"/>
      <c r="E82" s="39"/>
      <c r="F82" s="29" t="str">
        <f>F12</f>
        <v>Dobříš</v>
      </c>
      <c r="G82" s="39"/>
      <c r="H82" s="39"/>
      <c r="I82" s="31" t="s">
        <v>24</v>
      </c>
      <c r="J82" s="62" t="str">
        <f>IF(J12="","",J12)</f>
        <v>13. 6. 2021</v>
      </c>
      <c r="K82" s="39"/>
      <c r="L82" s="11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6.9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1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5.2" customHeight="1">
      <c r="A84" s="37"/>
      <c r="B84" s="38"/>
      <c r="C84" s="31" t="s">
        <v>30</v>
      </c>
      <c r="D84" s="39"/>
      <c r="E84" s="39"/>
      <c r="F84" s="29" t="str">
        <f>E15</f>
        <v>Město Dobříš, Mírové náměstí 119, 263 01 Dobříš</v>
      </c>
      <c r="G84" s="39"/>
      <c r="H84" s="39"/>
      <c r="I84" s="31" t="s">
        <v>38</v>
      </c>
      <c r="J84" s="35" t="str">
        <f>E21</f>
        <v>DOPAS s.r.o.</v>
      </c>
      <c r="K84" s="39"/>
      <c r="L84" s="11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5.2" customHeight="1">
      <c r="A85" s="37"/>
      <c r="B85" s="38"/>
      <c r="C85" s="31" t="s">
        <v>36</v>
      </c>
      <c r="D85" s="39"/>
      <c r="E85" s="39"/>
      <c r="F85" s="29" t="str">
        <f>IF(E18="","",E18)</f>
        <v>Vyplň údaj</v>
      </c>
      <c r="G85" s="39"/>
      <c r="H85" s="39"/>
      <c r="I85" s="31" t="s">
        <v>43</v>
      </c>
      <c r="J85" s="35" t="str">
        <f>E24</f>
        <v>L. Štuller</v>
      </c>
      <c r="K85" s="39"/>
      <c r="L85" s="11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0.35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1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11" customFormat="1" ht="29.25" customHeight="1">
      <c r="A87" s="157"/>
      <c r="B87" s="158"/>
      <c r="C87" s="159" t="s">
        <v>207</v>
      </c>
      <c r="D87" s="160" t="s">
        <v>67</v>
      </c>
      <c r="E87" s="160" t="s">
        <v>63</v>
      </c>
      <c r="F87" s="160" t="s">
        <v>64</v>
      </c>
      <c r="G87" s="160" t="s">
        <v>208</v>
      </c>
      <c r="H87" s="160" t="s">
        <v>209</v>
      </c>
      <c r="I87" s="160" t="s">
        <v>210</v>
      </c>
      <c r="J87" s="160" t="s">
        <v>191</v>
      </c>
      <c r="K87" s="161" t="s">
        <v>211</v>
      </c>
      <c r="L87" s="162"/>
      <c r="M87" s="71" t="s">
        <v>44</v>
      </c>
      <c r="N87" s="72" t="s">
        <v>52</v>
      </c>
      <c r="O87" s="72" t="s">
        <v>212</v>
      </c>
      <c r="P87" s="72" t="s">
        <v>213</v>
      </c>
      <c r="Q87" s="72" t="s">
        <v>214</v>
      </c>
      <c r="R87" s="72" t="s">
        <v>215</v>
      </c>
      <c r="S87" s="72" t="s">
        <v>216</v>
      </c>
      <c r="T87" s="73" t="s">
        <v>217</v>
      </c>
      <c r="U87" s="157"/>
      <c r="V87" s="157"/>
      <c r="W87" s="157"/>
      <c r="X87" s="157"/>
      <c r="Y87" s="157"/>
      <c r="Z87" s="157"/>
      <c r="AA87" s="157"/>
      <c r="AB87" s="157"/>
      <c r="AC87" s="157"/>
      <c r="AD87" s="157"/>
      <c r="AE87" s="157"/>
    </row>
    <row r="88" spans="1:65" s="2" customFormat="1" ht="22.9" customHeight="1">
      <c r="A88" s="37"/>
      <c r="B88" s="38"/>
      <c r="C88" s="78" t="s">
        <v>218</v>
      </c>
      <c r="D88" s="39"/>
      <c r="E88" s="39"/>
      <c r="F88" s="39"/>
      <c r="G88" s="39"/>
      <c r="H88" s="39"/>
      <c r="I88" s="39"/>
      <c r="J88" s="163">
        <f>BK88</f>
        <v>0</v>
      </c>
      <c r="K88" s="39"/>
      <c r="L88" s="42"/>
      <c r="M88" s="74"/>
      <c r="N88" s="164"/>
      <c r="O88" s="75"/>
      <c r="P88" s="165">
        <f>P89</f>
        <v>0</v>
      </c>
      <c r="Q88" s="75"/>
      <c r="R88" s="165">
        <f>R89</f>
        <v>0</v>
      </c>
      <c r="S88" s="75"/>
      <c r="T88" s="166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9" t="s">
        <v>81</v>
      </c>
      <c r="AU88" s="19" t="s">
        <v>192</v>
      </c>
      <c r="BK88" s="167">
        <f>BK89</f>
        <v>0</v>
      </c>
    </row>
    <row r="89" spans="1:65" s="12" customFormat="1" ht="25.9" customHeight="1">
      <c r="B89" s="168"/>
      <c r="C89" s="169"/>
      <c r="D89" s="170" t="s">
        <v>81</v>
      </c>
      <c r="E89" s="171" t="s">
        <v>447</v>
      </c>
      <c r="F89" s="171" t="s">
        <v>953</v>
      </c>
      <c r="G89" s="169"/>
      <c r="H89" s="169"/>
      <c r="I89" s="172"/>
      <c r="J89" s="173">
        <f>BK89</f>
        <v>0</v>
      </c>
      <c r="K89" s="169"/>
      <c r="L89" s="174"/>
      <c r="M89" s="175"/>
      <c r="N89" s="176"/>
      <c r="O89" s="176"/>
      <c r="P89" s="177">
        <f>P90</f>
        <v>0</v>
      </c>
      <c r="Q89" s="176"/>
      <c r="R89" s="177">
        <f>R90</f>
        <v>0</v>
      </c>
      <c r="S89" s="176"/>
      <c r="T89" s="178">
        <f>T90</f>
        <v>0</v>
      </c>
      <c r="AR89" s="179" t="s">
        <v>89</v>
      </c>
      <c r="AT89" s="180" t="s">
        <v>81</v>
      </c>
      <c r="AU89" s="180" t="s">
        <v>82</v>
      </c>
      <c r="AY89" s="179" t="s">
        <v>221</v>
      </c>
      <c r="BK89" s="181">
        <f>BK90</f>
        <v>0</v>
      </c>
    </row>
    <row r="90" spans="1:65" s="12" customFormat="1" ht="22.9" customHeight="1">
      <c r="B90" s="168"/>
      <c r="C90" s="169"/>
      <c r="D90" s="170" t="s">
        <v>81</v>
      </c>
      <c r="E90" s="182" t="s">
        <v>1622</v>
      </c>
      <c r="F90" s="182" t="s">
        <v>1623</v>
      </c>
      <c r="G90" s="169"/>
      <c r="H90" s="169"/>
      <c r="I90" s="172"/>
      <c r="J90" s="183">
        <f>BK90</f>
        <v>0</v>
      </c>
      <c r="K90" s="169"/>
      <c r="L90" s="174"/>
      <c r="M90" s="175"/>
      <c r="N90" s="176"/>
      <c r="O90" s="176"/>
      <c r="P90" s="177">
        <f>P91+P94+P99+P110+P118+P129+P141</f>
        <v>0</v>
      </c>
      <c r="Q90" s="176"/>
      <c r="R90" s="177">
        <f>R91+R94+R99+R110+R118+R129+R141</f>
        <v>0</v>
      </c>
      <c r="S90" s="176"/>
      <c r="T90" s="178">
        <f>T91+T94+T99+T110+T118+T129+T141</f>
        <v>0</v>
      </c>
      <c r="AR90" s="179" t="s">
        <v>89</v>
      </c>
      <c r="AT90" s="180" t="s">
        <v>81</v>
      </c>
      <c r="AU90" s="180" t="s">
        <v>89</v>
      </c>
      <c r="AY90" s="179" t="s">
        <v>221</v>
      </c>
      <c r="BK90" s="181">
        <f>BK91+BK94+BK99+BK110+BK118+BK129+BK141</f>
        <v>0</v>
      </c>
    </row>
    <row r="91" spans="1:65" s="12" customFormat="1" ht="20.85" customHeight="1">
      <c r="B91" s="168"/>
      <c r="C91" s="169"/>
      <c r="D91" s="170" t="s">
        <v>81</v>
      </c>
      <c r="E91" s="182" t="s">
        <v>1624</v>
      </c>
      <c r="F91" s="182" t="s">
        <v>1624</v>
      </c>
      <c r="G91" s="169"/>
      <c r="H91" s="169"/>
      <c r="I91" s="172"/>
      <c r="J91" s="183">
        <f>BK91</f>
        <v>0</v>
      </c>
      <c r="K91" s="169"/>
      <c r="L91" s="174"/>
      <c r="M91" s="175"/>
      <c r="N91" s="176"/>
      <c r="O91" s="176"/>
      <c r="P91" s="177">
        <f>SUM(P92:P93)</f>
        <v>0</v>
      </c>
      <c r="Q91" s="176"/>
      <c r="R91" s="177">
        <f>SUM(R92:R93)</f>
        <v>0</v>
      </c>
      <c r="S91" s="176"/>
      <c r="T91" s="178">
        <f>SUM(T92:T93)</f>
        <v>0</v>
      </c>
      <c r="AR91" s="179" t="s">
        <v>89</v>
      </c>
      <c r="AT91" s="180" t="s">
        <v>81</v>
      </c>
      <c r="AU91" s="180" t="s">
        <v>21</v>
      </c>
      <c r="AY91" s="179" t="s">
        <v>221</v>
      </c>
      <c r="BK91" s="181">
        <f>SUM(BK92:BK93)</f>
        <v>0</v>
      </c>
    </row>
    <row r="92" spans="1:65" s="2" customFormat="1" ht="14.45" customHeight="1">
      <c r="A92" s="37"/>
      <c r="B92" s="38"/>
      <c r="C92" s="184" t="s">
        <v>89</v>
      </c>
      <c r="D92" s="184" t="s">
        <v>223</v>
      </c>
      <c r="E92" s="185" t="s">
        <v>1625</v>
      </c>
      <c r="F92" s="186" t="s">
        <v>1626</v>
      </c>
      <c r="G92" s="187" t="s">
        <v>1627</v>
      </c>
      <c r="H92" s="188">
        <v>3</v>
      </c>
      <c r="I92" s="189"/>
      <c r="J92" s="190">
        <f>ROUND(I92*H92,2)</f>
        <v>0</v>
      </c>
      <c r="K92" s="186" t="s">
        <v>44</v>
      </c>
      <c r="L92" s="42"/>
      <c r="M92" s="191" t="s">
        <v>44</v>
      </c>
      <c r="N92" s="192" t="s">
        <v>53</v>
      </c>
      <c r="O92" s="67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579</v>
      </c>
      <c r="AT92" s="195" t="s">
        <v>223</v>
      </c>
      <c r="AU92" s="195" t="s">
        <v>123</v>
      </c>
      <c r="AY92" s="19" t="s">
        <v>221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9" t="s">
        <v>89</v>
      </c>
      <c r="BK92" s="196">
        <f>ROUND(I92*H92,2)</f>
        <v>0</v>
      </c>
      <c r="BL92" s="19" t="s">
        <v>579</v>
      </c>
      <c r="BM92" s="195" t="s">
        <v>1628</v>
      </c>
    </row>
    <row r="93" spans="1:65" s="2" customFormat="1" ht="14.45" customHeight="1">
      <c r="A93" s="37"/>
      <c r="B93" s="38"/>
      <c r="C93" s="184" t="s">
        <v>21</v>
      </c>
      <c r="D93" s="184" t="s">
        <v>223</v>
      </c>
      <c r="E93" s="185" t="s">
        <v>1629</v>
      </c>
      <c r="F93" s="186" t="s">
        <v>1630</v>
      </c>
      <c r="G93" s="187" t="s">
        <v>1627</v>
      </c>
      <c r="H93" s="188">
        <v>3</v>
      </c>
      <c r="I93" s="189"/>
      <c r="J93" s="190">
        <f>ROUND(I93*H93,2)</f>
        <v>0</v>
      </c>
      <c r="K93" s="186" t="s">
        <v>44</v>
      </c>
      <c r="L93" s="42"/>
      <c r="M93" s="191" t="s">
        <v>44</v>
      </c>
      <c r="N93" s="192" t="s">
        <v>53</v>
      </c>
      <c r="O93" s="67"/>
      <c r="P93" s="193">
        <f>O93*H93</f>
        <v>0</v>
      </c>
      <c r="Q93" s="193">
        <v>0</v>
      </c>
      <c r="R93" s="193">
        <f>Q93*H93</f>
        <v>0</v>
      </c>
      <c r="S93" s="193">
        <v>0</v>
      </c>
      <c r="T93" s="19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5" t="s">
        <v>579</v>
      </c>
      <c r="AT93" s="195" t="s">
        <v>223</v>
      </c>
      <c r="AU93" s="195" t="s">
        <v>123</v>
      </c>
      <c r="AY93" s="19" t="s">
        <v>221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9" t="s">
        <v>89</v>
      </c>
      <c r="BK93" s="196">
        <f>ROUND(I93*H93,2)</f>
        <v>0</v>
      </c>
      <c r="BL93" s="19" t="s">
        <v>579</v>
      </c>
      <c r="BM93" s="195" t="s">
        <v>1631</v>
      </c>
    </row>
    <row r="94" spans="1:65" s="12" customFormat="1" ht="20.85" customHeight="1">
      <c r="B94" s="168"/>
      <c r="C94" s="169"/>
      <c r="D94" s="170" t="s">
        <v>81</v>
      </c>
      <c r="E94" s="182" t="s">
        <v>1632</v>
      </c>
      <c r="F94" s="182" t="s">
        <v>1632</v>
      </c>
      <c r="G94" s="169"/>
      <c r="H94" s="169"/>
      <c r="I94" s="172"/>
      <c r="J94" s="183">
        <f>BK94</f>
        <v>0</v>
      </c>
      <c r="K94" s="169"/>
      <c r="L94" s="174"/>
      <c r="M94" s="175"/>
      <c r="N94" s="176"/>
      <c r="O94" s="176"/>
      <c r="P94" s="177">
        <f>SUM(P95:P98)</f>
        <v>0</v>
      </c>
      <c r="Q94" s="176"/>
      <c r="R94" s="177">
        <f>SUM(R95:R98)</f>
        <v>0</v>
      </c>
      <c r="S94" s="176"/>
      <c r="T94" s="178">
        <f>SUM(T95:T98)</f>
        <v>0</v>
      </c>
      <c r="AR94" s="179" t="s">
        <v>89</v>
      </c>
      <c r="AT94" s="180" t="s">
        <v>81</v>
      </c>
      <c r="AU94" s="180" t="s">
        <v>21</v>
      </c>
      <c r="AY94" s="179" t="s">
        <v>221</v>
      </c>
      <c r="BK94" s="181">
        <f>SUM(BK95:BK98)</f>
        <v>0</v>
      </c>
    </row>
    <row r="95" spans="1:65" s="2" customFormat="1" ht="14.45" customHeight="1">
      <c r="A95" s="37"/>
      <c r="B95" s="38"/>
      <c r="C95" s="245" t="s">
        <v>123</v>
      </c>
      <c r="D95" s="245" t="s">
        <v>447</v>
      </c>
      <c r="E95" s="246" t="s">
        <v>1633</v>
      </c>
      <c r="F95" s="247" t="s">
        <v>1634</v>
      </c>
      <c r="G95" s="248" t="s">
        <v>1627</v>
      </c>
      <c r="H95" s="249">
        <v>13</v>
      </c>
      <c r="I95" s="250"/>
      <c r="J95" s="251">
        <f>ROUND(I95*H95,2)</f>
        <v>0</v>
      </c>
      <c r="K95" s="247" t="s">
        <v>44</v>
      </c>
      <c r="L95" s="252"/>
      <c r="M95" s="253" t="s">
        <v>44</v>
      </c>
      <c r="N95" s="254" t="s">
        <v>53</v>
      </c>
      <c r="O95" s="67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922</v>
      </c>
      <c r="AT95" s="195" t="s">
        <v>447</v>
      </c>
      <c r="AU95" s="195" t="s">
        <v>123</v>
      </c>
      <c r="AY95" s="19" t="s">
        <v>221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9" t="s">
        <v>89</v>
      </c>
      <c r="BK95" s="196">
        <f>ROUND(I95*H95,2)</f>
        <v>0</v>
      </c>
      <c r="BL95" s="19" t="s">
        <v>922</v>
      </c>
      <c r="BM95" s="195" t="s">
        <v>1635</v>
      </c>
    </row>
    <row r="96" spans="1:65" s="2" customFormat="1" ht="14.45" customHeight="1">
      <c r="A96" s="37"/>
      <c r="B96" s="38"/>
      <c r="C96" s="245" t="s">
        <v>227</v>
      </c>
      <c r="D96" s="245" t="s">
        <v>447</v>
      </c>
      <c r="E96" s="246" t="s">
        <v>1636</v>
      </c>
      <c r="F96" s="247" t="s">
        <v>1637</v>
      </c>
      <c r="G96" s="248" t="s">
        <v>1627</v>
      </c>
      <c r="H96" s="249">
        <v>13</v>
      </c>
      <c r="I96" s="250"/>
      <c r="J96" s="251">
        <f>ROUND(I96*H96,2)</f>
        <v>0</v>
      </c>
      <c r="K96" s="247" t="s">
        <v>44</v>
      </c>
      <c r="L96" s="252"/>
      <c r="M96" s="253" t="s">
        <v>44</v>
      </c>
      <c r="N96" s="254" t="s">
        <v>53</v>
      </c>
      <c r="O96" s="67"/>
      <c r="P96" s="193">
        <f>O96*H96</f>
        <v>0</v>
      </c>
      <c r="Q96" s="193">
        <v>0</v>
      </c>
      <c r="R96" s="193">
        <f>Q96*H96</f>
        <v>0</v>
      </c>
      <c r="S96" s="193">
        <v>0</v>
      </c>
      <c r="T96" s="19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922</v>
      </c>
      <c r="AT96" s="195" t="s">
        <v>447</v>
      </c>
      <c r="AU96" s="195" t="s">
        <v>123</v>
      </c>
      <c r="AY96" s="19" t="s">
        <v>221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9" t="s">
        <v>89</v>
      </c>
      <c r="BK96" s="196">
        <f>ROUND(I96*H96,2)</f>
        <v>0</v>
      </c>
      <c r="BL96" s="19" t="s">
        <v>922</v>
      </c>
      <c r="BM96" s="195" t="s">
        <v>1638</v>
      </c>
    </row>
    <row r="97" spans="1:65" s="2" customFormat="1" ht="14.45" customHeight="1">
      <c r="A97" s="37"/>
      <c r="B97" s="38"/>
      <c r="C97" s="245" t="s">
        <v>249</v>
      </c>
      <c r="D97" s="245" t="s">
        <v>447</v>
      </c>
      <c r="E97" s="246" t="s">
        <v>1639</v>
      </c>
      <c r="F97" s="247" t="s">
        <v>1640</v>
      </c>
      <c r="G97" s="248" t="s">
        <v>1627</v>
      </c>
      <c r="H97" s="249">
        <v>13</v>
      </c>
      <c r="I97" s="250"/>
      <c r="J97" s="251">
        <f>ROUND(I97*H97,2)</f>
        <v>0</v>
      </c>
      <c r="K97" s="247" t="s">
        <v>44</v>
      </c>
      <c r="L97" s="252"/>
      <c r="M97" s="253" t="s">
        <v>44</v>
      </c>
      <c r="N97" s="254" t="s">
        <v>53</v>
      </c>
      <c r="O97" s="67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922</v>
      </c>
      <c r="AT97" s="195" t="s">
        <v>447</v>
      </c>
      <c r="AU97" s="195" t="s">
        <v>123</v>
      </c>
      <c r="AY97" s="19" t="s">
        <v>221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9" t="s">
        <v>89</v>
      </c>
      <c r="BK97" s="196">
        <f>ROUND(I97*H97,2)</f>
        <v>0</v>
      </c>
      <c r="BL97" s="19" t="s">
        <v>922</v>
      </c>
      <c r="BM97" s="195" t="s">
        <v>1641</v>
      </c>
    </row>
    <row r="98" spans="1:65" s="2" customFormat="1" ht="14.45" customHeight="1">
      <c r="A98" s="37"/>
      <c r="B98" s="38"/>
      <c r="C98" s="245" t="s">
        <v>255</v>
      </c>
      <c r="D98" s="245" t="s">
        <v>447</v>
      </c>
      <c r="E98" s="246" t="s">
        <v>1642</v>
      </c>
      <c r="F98" s="247" t="s">
        <v>1643</v>
      </c>
      <c r="G98" s="248" t="s">
        <v>1627</v>
      </c>
      <c r="H98" s="249">
        <v>13</v>
      </c>
      <c r="I98" s="250"/>
      <c r="J98" s="251">
        <f>ROUND(I98*H98,2)</f>
        <v>0</v>
      </c>
      <c r="K98" s="247" t="s">
        <v>44</v>
      </c>
      <c r="L98" s="252"/>
      <c r="M98" s="253" t="s">
        <v>44</v>
      </c>
      <c r="N98" s="254" t="s">
        <v>53</v>
      </c>
      <c r="O98" s="67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922</v>
      </c>
      <c r="AT98" s="195" t="s">
        <v>447</v>
      </c>
      <c r="AU98" s="195" t="s">
        <v>123</v>
      </c>
      <c r="AY98" s="19" t="s">
        <v>221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9" t="s">
        <v>89</v>
      </c>
      <c r="BK98" s="196">
        <f>ROUND(I98*H98,2)</f>
        <v>0</v>
      </c>
      <c r="BL98" s="19" t="s">
        <v>922</v>
      </c>
      <c r="BM98" s="195" t="s">
        <v>1644</v>
      </c>
    </row>
    <row r="99" spans="1:65" s="12" customFormat="1" ht="20.85" customHeight="1">
      <c r="B99" s="168"/>
      <c r="C99" s="169"/>
      <c r="D99" s="170" t="s">
        <v>81</v>
      </c>
      <c r="E99" s="182" t="s">
        <v>1623</v>
      </c>
      <c r="F99" s="182" t="s">
        <v>1623</v>
      </c>
      <c r="G99" s="169"/>
      <c r="H99" s="169"/>
      <c r="I99" s="172"/>
      <c r="J99" s="183">
        <f>BK99</f>
        <v>0</v>
      </c>
      <c r="K99" s="169"/>
      <c r="L99" s="174"/>
      <c r="M99" s="175"/>
      <c r="N99" s="176"/>
      <c r="O99" s="176"/>
      <c r="P99" s="177">
        <f>SUM(P100:P109)</f>
        <v>0</v>
      </c>
      <c r="Q99" s="176"/>
      <c r="R99" s="177">
        <f>SUM(R100:R109)</f>
        <v>0</v>
      </c>
      <c r="S99" s="176"/>
      <c r="T99" s="178">
        <f>SUM(T100:T109)</f>
        <v>0</v>
      </c>
      <c r="AR99" s="179" t="s">
        <v>89</v>
      </c>
      <c r="AT99" s="180" t="s">
        <v>81</v>
      </c>
      <c r="AU99" s="180" t="s">
        <v>21</v>
      </c>
      <c r="AY99" s="179" t="s">
        <v>221</v>
      </c>
      <c r="BK99" s="181">
        <f>SUM(BK100:BK109)</f>
        <v>0</v>
      </c>
    </row>
    <row r="100" spans="1:65" s="2" customFormat="1" ht="14.45" customHeight="1">
      <c r="A100" s="37"/>
      <c r="B100" s="38"/>
      <c r="C100" s="184" t="s">
        <v>262</v>
      </c>
      <c r="D100" s="184" t="s">
        <v>223</v>
      </c>
      <c r="E100" s="185" t="s">
        <v>1645</v>
      </c>
      <c r="F100" s="186" t="s">
        <v>1646</v>
      </c>
      <c r="G100" s="187" t="s">
        <v>1627</v>
      </c>
      <c r="H100" s="188">
        <v>78</v>
      </c>
      <c r="I100" s="189"/>
      <c r="J100" s="190">
        <f t="shared" ref="J100:J109" si="0">ROUND(I100*H100,2)</f>
        <v>0</v>
      </c>
      <c r="K100" s="186" t="s">
        <v>44</v>
      </c>
      <c r="L100" s="42"/>
      <c r="M100" s="191" t="s">
        <v>44</v>
      </c>
      <c r="N100" s="192" t="s">
        <v>53</v>
      </c>
      <c r="O100" s="67"/>
      <c r="P100" s="193">
        <f t="shared" ref="P100:P109" si="1">O100*H100</f>
        <v>0</v>
      </c>
      <c r="Q100" s="193">
        <v>0</v>
      </c>
      <c r="R100" s="193">
        <f t="shared" ref="R100:R109" si="2">Q100*H100</f>
        <v>0</v>
      </c>
      <c r="S100" s="193">
        <v>0</v>
      </c>
      <c r="T100" s="194">
        <f t="shared" ref="T100:T109" si="3"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579</v>
      </c>
      <c r="AT100" s="195" t="s">
        <v>223</v>
      </c>
      <c r="AU100" s="195" t="s">
        <v>123</v>
      </c>
      <c r="AY100" s="19" t="s">
        <v>221</v>
      </c>
      <c r="BE100" s="196">
        <f t="shared" ref="BE100:BE109" si="4">IF(N100="základní",J100,0)</f>
        <v>0</v>
      </c>
      <c r="BF100" s="196">
        <f t="shared" ref="BF100:BF109" si="5">IF(N100="snížená",J100,0)</f>
        <v>0</v>
      </c>
      <c r="BG100" s="196">
        <f t="shared" ref="BG100:BG109" si="6">IF(N100="zákl. přenesená",J100,0)</f>
        <v>0</v>
      </c>
      <c r="BH100" s="196">
        <f t="shared" ref="BH100:BH109" si="7">IF(N100="sníž. přenesená",J100,0)</f>
        <v>0</v>
      </c>
      <c r="BI100" s="196">
        <f t="shared" ref="BI100:BI109" si="8">IF(N100="nulová",J100,0)</f>
        <v>0</v>
      </c>
      <c r="BJ100" s="19" t="s">
        <v>89</v>
      </c>
      <c r="BK100" s="196">
        <f t="shared" ref="BK100:BK109" si="9">ROUND(I100*H100,2)</f>
        <v>0</v>
      </c>
      <c r="BL100" s="19" t="s">
        <v>579</v>
      </c>
      <c r="BM100" s="195" t="s">
        <v>1647</v>
      </c>
    </row>
    <row r="101" spans="1:65" s="2" customFormat="1" ht="14.45" customHeight="1">
      <c r="A101" s="37"/>
      <c r="B101" s="38"/>
      <c r="C101" s="184" t="s">
        <v>267</v>
      </c>
      <c r="D101" s="184" t="s">
        <v>223</v>
      </c>
      <c r="E101" s="185" t="s">
        <v>1648</v>
      </c>
      <c r="F101" s="186" t="s">
        <v>1649</v>
      </c>
      <c r="G101" s="187" t="s">
        <v>1627</v>
      </c>
      <c r="H101" s="188">
        <v>13</v>
      </c>
      <c r="I101" s="189"/>
      <c r="J101" s="190">
        <f t="shared" si="0"/>
        <v>0</v>
      </c>
      <c r="K101" s="186" t="s">
        <v>44</v>
      </c>
      <c r="L101" s="42"/>
      <c r="M101" s="191" t="s">
        <v>44</v>
      </c>
      <c r="N101" s="192" t="s">
        <v>53</v>
      </c>
      <c r="O101" s="67"/>
      <c r="P101" s="193">
        <f t="shared" si="1"/>
        <v>0</v>
      </c>
      <c r="Q101" s="193">
        <v>0</v>
      </c>
      <c r="R101" s="193">
        <f t="shared" si="2"/>
        <v>0</v>
      </c>
      <c r="S101" s="193">
        <v>0</v>
      </c>
      <c r="T101" s="194">
        <f t="shared" si="3"/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579</v>
      </c>
      <c r="AT101" s="195" t="s">
        <v>223</v>
      </c>
      <c r="AU101" s="195" t="s">
        <v>123</v>
      </c>
      <c r="AY101" s="19" t="s">
        <v>221</v>
      </c>
      <c r="BE101" s="196">
        <f t="shared" si="4"/>
        <v>0</v>
      </c>
      <c r="BF101" s="196">
        <f t="shared" si="5"/>
        <v>0</v>
      </c>
      <c r="BG101" s="196">
        <f t="shared" si="6"/>
        <v>0</v>
      </c>
      <c r="BH101" s="196">
        <f t="shared" si="7"/>
        <v>0</v>
      </c>
      <c r="BI101" s="196">
        <f t="shared" si="8"/>
        <v>0</v>
      </c>
      <c r="BJ101" s="19" t="s">
        <v>89</v>
      </c>
      <c r="BK101" s="196">
        <f t="shared" si="9"/>
        <v>0</v>
      </c>
      <c r="BL101" s="19" t="s">
        <v>579</v>
      </c>
      <c r="BM101" s="195" t="s">
        <v>1650</v>
      </c>
    </row>
    <row r="102" spans="1:65" s="2" customFormat="1" ht="14.45" customHeight="1">
      <c r="A102" s="37"/>
      <c r="B102" s="38"/>
      <c r="C102" s="184" t="s">
        <v>272</v>
      </c>
      <c r="D102" s="184" t="s">
        <v>223</v>
      </c>
      <c r="E102" s="185" t="s">
        <v>1651</v>
      </c>
      <c r="F102" s="186" t="s">
        <v>1652</v>
      </c>
      <c r="G102" s="187" t="s">
        <v>1627</v>
      </c>
      <c r="H102" s="188">
        <v>13</v>
      </c>
      <c r="I102" s="189"/>
      <c r="J102" s="190">
        <f t="shared" si="0"/>
        <v>0</v>
      </c>
      <c r="K102" s="186" t="s">
        <v>44</v>
      </c>
      <c r="L102" s="42"/>
      <c r="M102" s="191" t="s">
        <v>44</v>
      </c>
      <c r="N102" s="192" t="s">
        <v>53</v>
      </c>
      <c r="O102" s="67"/>
      <c r="P102" s="193">
        <f t="shared" si="1"/>
        <v>0</v>
      </c>
      <c r="Q102" s="193">
        <v>0</v>
      </c>
      <c r="R102" s="193">
        <f t="shared" si="2"/>
        <v>0</v>
      </c>
      <c r="S102" s="193">
        <v>0</v>
      </c>
      <c r="T102" s="194">
        <f t="shared" si="3"/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579</v>
      </c>
      <c r="AT102" s="195" t="s">
        <v>223</v>
      </c>
      <c r="AU102" s="195" t="s">
        <v>123</v>
      </c>
      <c r="AY102" s="19" t="s">
        <v>221</v>
      </c>
      <c r="BE102" s="196">
        <f t="shared" si="4"/>
        <v>0</v>
      </c>
      <c r="BF102" s="196">
        <f t="shared" si="5"/>
        <v>0</v>
      </c>
      <c r="BG102" s="196">
        <f t="shared" si="6"/>
        <v>0</v>
      </c>
      <c r="BH102" s="196">
        <f t="shared" si="7"/>
        <v>0</v>
      </c>
      <c r="BI102" s="196">
        <f t="shared" si="8"/>
        <v>0</v>
      </c>
      <c r="BJ102" s="19" t="s">
        <v>89</v>
      </c>
      <c r="BK102" s="196">
        <f t="shared" si="9"/>
        <v>0</v>
      </c>
      <c r="BL102" s="19" t="s">
        <v>579</v>
      </c>
      <c r="BM102" s="195" t="s">
        <v>1653</v>
      </c>
    </row>
    <row r="103" spans="1:65" s="2" customFormat="1" ht="14.45" customHeight="1">
      <c r="A103" s="37"/>
      <c r="B103" s="38"/>
      <c r="C103" s="184" t="s">
        <v>277</v>
      </c>
      <c r="D103" s="184" t="s">
        <v>223</v>
      </c>
      <c r="E103" s="185" t="s">
        <v>1654</v>
      </c>
      <c r="F103" s="186" t="s">
        <v>1655</v>
      </c>
      <c r="G103" s="187" t="s">
        <v>1627</v>
      </c>
      <c r="H103" s="188">
        <v>13</v>
      </c>
      <c r="I103" s="189"/>
      <c r="J103" s="190">
        <f t="shared" si="0"/>
        <v>0</v>
      </c>
      <c r="K103" s="186" t="s">
        <v>44</v>
      </c>
      <c r="L103" s="42"/>
      <c r="M103" s="191" t="s">
        <v>44</v>
      </c>
      <c r="N103" s="192" t="s">
        <v>53</v>
      </c>
      <c r="O103" s="67"/>
      <c r="P103" s="193">
        <f t="shared" si="1"/>
        <v>0</v>
      </c>
      <c r="Q103" s="193">
        <v>0</v>
      </c>
      <c r="R103" s="193">
        <f t="shared" si="2"/>
        <v>0</v>
      </c>
      <c r="S103" s="193">
        <v>0</v>
      </c>
      <c r="T103" s="194">
        <f t="shared" si="3"/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579</v>
      </c>
      <c r="AT103" s="195" t="s">
        <v>223</v>
      </c>
      <c r="AU103" s="195" t="s">
        <v>123</v>
      </c>
      <c r="AY103" s="19" t="s">
        <v>221</v>
      </c>
      <c r="BE103" s="196">
        <f t="shared" si="4"/>
        <v>0</v>
      </c>
      <c r="BF103" s="196">
        <f t="shared" si="5"/>
        <v>0</v>
      </c>
      <c r="BG103" s="196">
        <f t="shared" si="6"/>
        <v>0</v>
      </c>
      <c r="BH103" s="196">
        <f t="shared" si="7"/>
        <v>0</v>
      </c>
      <c r="BI103" s="196">
        <f t="shared" si="8"/>
        <v>0</v>
      </c>
      <c r="BJ103" s="19" t="s">
        <v>89</v>
      </c>
      <c r="BK103" s="196">
        <f t="shared" si="9"/>
        <v>0</v>
      </c>
      <c r="BL103" s="19" t="s">
        <v>579</v>
      </c>
      <c r="BM103" s="195" t="s">
        <v>1656</v>
      </c>
    </row>
    <row r="104" spans="1:65" s="2" customFormat="1" ht="14.45" customHeight="1">
      <c r="A104" s="37"/>
      <c r="B104" s="38"/>
      <c r="C104" s="184" t="s">
        <v>284</v>
      </c>
      <c r="D104" s="184" t="s">
        <v>223</v>
      </c>
      <c r="E104" s="185" t="s">
        <v>1657</v>
      </c>
      <c r="F104" s="186" t="s">
        <v>1658</v>
      </c>
      <c r="G104" s="187" t="s">
        <v>1627</v>
      </c>
      <c r="H104" s="188">
        <v>13</v>
      </c>
      <c r="I104" s="189"/>
      <c r="J104" s="190">
        <f t="shared" si="0"/>
        <v>0</v>
      </c>
      <c r="K104" s="186" t="s">
        <v>44</v>
      </c>
      <c r="L104" s="42"/>
      <c r="M104" s="191" t="s">
        <v>44</v>
      </c>
      <c r="N104" s="192" t="s">
        <v>53</v>
      </c>
      <c r="O104" s="67"/>
      <c r="P104" s="193">
        <f t="shared" si="1"/>
        <v>0</v>
      </c>
      <c r="Q104" s="193">
        <v>0</v>
      </c>
      <c r="R104" s="193">
        <f t="shared" si="2"/>
        <v>0</v>
      </c>
      <c r="S104" s="193">
        <v>0</v>
      </c>
      <c r="T104" s="194">
        <f t="shared" si="3"/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579</v>
      </c>
      <c r="AT104" s="195" t="s">
        <v>223</v>
      </c>
      <c r="AU104" s="195" t="s">
        <v>123</v>
      </c>
      <c r="AY104" s="19" t="s">
        <v>221</v>
      </c>
      <c r="BE104" s="196">
        <f t="shared" si="4"/>
        <v>0</v>
      </c>
      <c r="BF104" s="196">
        <f t="shared" si="5"/>
        <v>0</v>
      </c>
      <c r="BG104" s="196">
        <f t="shared" si="6"/>
        <v>0</v>
      </c>
      <c r="BH104" s="196">
        <f t="shared" si="7"/>
        <v>0</v>
      </c>
      <c r="BI104" s="196">
        <f t="shared" si="8"/>
        <v>0</v>
      </c>
      <c r="BJ104" s="19" t="s">
        <v>89</v>
      </c>
      <c r="BK104" s="196">
        <f t="shared" si="9"/>
        <v>0</v>
      </c>
      <c r="BL104" s="19" t="s">
        <v>579</v>
      </c>
      <c r="BM104" s="195" t="s">
        <v>1659</v>
      </c>
    </row>
    <row r="105" spans="1:65" s="2" customFormat="1" ht="14.45" customHeight="1">
      <c r="A105" s="37"/>
      <c r="B105" s="38"/>
      <c r="C105" s="184" t="s">
        <v>292</v>
      </c>
      <c r="D105" s="184" t="s">
        <v>223</v>
      </c>
      <c r="E105" s="185" t="s">
        <v>1660</v>
      </c>
      <c r="F105" s="186" t="s">
        <v>1661</v>
      </c>
      <c r="G105" s="187" t="s">
        <v>121</v>
      </c>
      <c r="H105" s="188">
        <v>430</v>
      </c>
      <c r="I105" s="189"/>
      <c r="J105" s="190">
        <f t="shared" si="0"/>
        <v>0</v>
      </c>
      <c r="K105" s="186" t="s">
        <v>44</v>
      </c>
      <c r="L105" s="42"/>
      <c r="M105" s="191" t="s">
        <v>44</v>
      </c>
      <c r="N105" s="192" t="s">
        <v>53</v>
      </c>
      <c r="O105" s="67"/>
      <c r="P105" s="193">
        <f t="shared" si="1"/>
        <v>0</v>
      </c>
      <c r="Q105" s="193">
        <v>0</v>
      </c>
      <c r="R105" s="193">
        <f t="shared" si="2"/>
        <v>0</v>
      </c>
      <c r="S105" s="193">
        <v>0</v>
      </c>
      <c r="T105" s="194">
        <f t="shared" si="3"/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579</v>
      </c>
      <c r="AT105" s="195" t="s">
        <v>223</v>
      </c>
      <c r="AU105" s="195" t="s">
        <v>123</v>
      </c>
      <c r="AY105" s="19" t="s">
        <v>221</v>
      </c>
      <c r="BE105" s="196">
        <f t="shared" si="4"/>
        <v>0</v>
      </c>
      <c r="BF105" s="196">
        <f t="shared" si="5"/>
        <v>0</v>
      </c>
      <c r="BG105" s="196">
        <f t="shared" si="6"/>
        <v>0</v>
      </c>
      <c r="BH105" s="196">
        <f t="shared" si="7"/>
        <v>0</v>
      </c>
      <c r="BI105" s="196">
        <f t="shared" si="8"/>
        <v>0</v>
      </c>
      <c r="BJ105" s="19" t="s">
        <v>89</v>
      </c>
      <c r="BK105" s="196">
        <f t="shared" si="9"/>
        <v>0</v>
      </c>
      <c r="BL105" s="19" t="s">
        <v>579</v>
      </c>
      <c r="BM105" s="195" t="s">
        <v>1662</v>
      </c>
    </row>
    <row r="106" spans="1:65" s="2" customFormat="1" ht="14.45" customHeight="1">
      <c r="A106" s="37"/>
      <c r="B106" s="38"/>
      <c r="C106" s="184" t="s">
        <v>297</v>
      </c>
      <c r="D106" s="184" t="s">
        <v>223</v>
      </c>
      <c r="E106" s="185" t="s">
        <v>1663</v>
      </c>
      <c r="F106" s="186" t="s">
        <v>1664</v>
      </c>
      <c r="G106" s="187" t="s">
        <v>1627</v>
      </c>
      <c r="H106" s="188">
        <v>12</v>
      </c>
      <c r="I106" s="189"/>
      <c r="J106" s="190">
        <f t="shared" si="0"/>
        <v>0</v>
      </c>
      <c r="K106" s="186" t="s">
        <v>44</v>
      </c>
      <c r="L106" s="42"/>
      <c r="M106" s="191" t="s">
        <v>44</v>
      </c>
      <c r="N106" s="192" t="s">
        <v>53</v>
      </c>
      <c r="O106" s="67"/>
      <c r="P106" s="193">
        <f t="shared" si="1"/>
        <v>0</v>
      </c>
      <c r="Q106" s="193">
        <v>0</v>
      </c>
      <c r="R106" s="193">
        <f t="shared" si="2"/>
        <v>0</v>
      </c>
      <c r="S106" s="193">
        <v>0</v>
      </c>
      <c r="T106" s="194">
        <f t="shared" si="3"/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579</v>
      </c>
      <c r="AT106" s="195" t="s">
        <v>223</v>
      </c>
      <c r="AU106" s="195" t="s">
        <v>123</v>
      </c>
      <c r="AY106" s="19" t="s">
        <v>221</v>
      </c>
      <c r="BE106" s="196">
        <f t="shared" si="4"/>
        <v>0</v>
      </c>
      <c r="BF106" s="196">
        <f t="shared" si="5"/>
        <v>0</v>
      </c>
      <c r="BG106" s="196">
        <f t="shared" si="6"/>
        <v>0</v>
      </c>
      <c r="BH106" s="196">
        <f t="shared" si="7"/>
        <v>0</v>
      </c>
      <c r="BI106" s="196">
        <f t="shared" si="8"/>
        <v>0</v>
      </c>
      <c r="BJ106" s="19" t="s">
        <v>89</v>
      </c>
      <c r="BK106" s="196">
        <f t="shared" si="9"/>
        <v>0</v>
      </c>
      <c r="BL106" s="19" t="s">
        <v>579</v>
      </c>
      <c r="BM106" s="195" t="s">
        <v>1665</v>
      </c>
    </row>
    <row r="107" spans="1:65" s="2" customFormat="1" ht="14.45" customHeight="1">
      <c r="A107" s="37"/>
      <c r="B107" s="38"/>
      <c r="C107" s="184" t="s">
        <v>303</v>
      </c>
      <c r="D107" s="184" t="s">
        <v>223</v>
      </c>
      <c r="E107" s="185" t="s">
        <v>1666</v>
      </c>
      <c r="F107" s="186" t="s">
        <v>1667</v>
      </c>
      <c r="G107" s="187" t="s">
        <v>1627</v>
      </c>
      <c r="H107" s="188">
        <v>13</v>
      </c>
      <c r="I107" s="189"/>
      <c r="J107" s="190">
        <f t="shared" si="0"/>
        <v>0</v>
      </c>
      <c r="K107" s="186" t="s">
        <v>44</v>
      </c>
      <c r="L107" s="42"/>
      <c r="M107" s="191" t="s">
        <v>44</v>
      </c>
      <c r="N107" s="192" t="s">
        <v>53</v>
      </c>
      <c r="O107" s="67"/>
      <c r="P107" s="193">
        <f t="shared" si="1"/>
        <v>0</v>
      </c>
      <c r="Q107" s="193">
        <v>0</v>
      </c>
      <c r="R107" s="193">
        <f t="shared" si="2"/>
        <v>0</v>
      </c>
      <c r="S107" s="193">
        <v>0</v>
      </c>
      <c r="T107" s="194">
        <f t="shared" si="3"/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579</v>
      </c>
      <c r="AT107" s="195" t="s">
        <v>223</v>
      </c>
      <c r="AU107" s="195" t="s">
        <v>123</v>
      </c>
      <c r="AY107" s="19" t="s">
        <v>221</v>
      </c>
      <c r="BE107" s="196">
        <f t="shared" si="4"/>
        <v>0</v>
      </c>
      <c r="BF107" s="196">
        <f t="shared" si="5"/>
        <v>0</v>
      </c>
      <c r="BG107" s="196">
        <f t="shared" si="6"/>
        <v>0</v>
      </c>
      <c r="BH107" s="196">
        <f t="shared" si="7"/>
        <v>0</v>
      </c>
      <c r="BI107" s="196">
        <f t="shared" si="8"/>
        <v>0</v>
      </c>
      <c r="BJ107" s="19" t="s">
        <v>89</v>
      </c>
      <c r="BK107" s="196">
        <f t="shared" si="9"/>
        <v>0</v>
      </c>
      <c r="BL107" s="19" t="s">
        <v>579</v>
      </c>
      <c r="BM107" s="195" t="s">
        <v>1668</v>
      </c>
    </row>
    <row r="108" spans="1:65" s="2" customFormat="1" ht="14.45" customHeight="1">
      <c r="A108" s="37"/>
      <c r="B108" s="38"/>
      <c r="C108" s="184" t="s">
        <v>8</v>
      </c>
      <c r="D108" s="184" t="s">
        <v>223</v>
      </c>
      <c r="E108" s="185" t="s">
        <v>1669</v>
      </c>
      <c r="F108" s="186" t="s">
        <v>1670</v>
      </c>
      <c r="G108" s="187" t="s">
        <v>121</v>
      </c>
      <c r="H108" s="188">
        <v>130</v>
      </c>
      <c r="I108" s="189"/>
      <c r="J108" s="190">
        <f t="shared" si="0"/>
        <v>0</v>
      </c>
      <c r="K108" s="186" t="s">
        <v>44</v>
      </c>
      <c r="L108" s="42"/>
      <c r="M108" s="191" t="s">
        <v>44</v>
      </c>
      <c r="N108" s="192" t="s">
        <v>53</v>
      </c>
      <c r="O108" s="67"/>
      <c r="P108" s="193">
        <f t="shared" si="1"/>
        <v>0</v>
      </c>
      <c r="Q108" s="193">
        <v>0</v>
      </c>
      <c r="R108" s="193">
        <f t="shared" si="2"/>
        <v>0</v>
      </c>
      <c r="S108" s="193">
        <v>0</v>
      </c>
      <c r="T108" s="194">
        <f t="shared" si="3"/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579</v>
      </c>
      <c r="AT108" s="195" t="s">
        <v>223</v>
      </c>
      <c r="AU108" s="195" t="s">
        <v>123</v>
      </c>
      <c r="AY108" s="19" t="s">
        <v>221</v>
      </c>
      <c r="BE108" s="196">
        <f t="shared" si="4"/>
        <v>0</v>
      </c>
      <c r="BF108" s="196">
        <f t="shared" si="5"/>
        <v>0</v>
      </c>
      <c r="BG108" s="196">
        <f t="shared" si="6"/>
        <v>0</v>
      </c>
      <c r="BH108" s="196">
        <f t="shared" si="7"/>
        <v>0</v>
      </c>
      <c r="BI108" s="196">
        <f t="shared" si="8"/>
        <v>0</v>
      </c>
      <c r="BJ108" s="19" t="s">
        <v>89</v>
      </c>
      <c r="BK108" s="196">
        <f t="shared" si="9"/>
        <v>0</v>
      </c>
      <c r="BL108" s="19" t="s">
        <v>579</v>
      </c>
      <c r="BM108" s="195" t="s">
        <v>1671</v>
      </c>
    </row>
    <row r="109" spans="1:65" s="2" customFormat="1" ht="14.45" customHeight="1">
      <c r="A109" s="37"/>
      <c r="B109" s="38"/>
      <c r="C109" s="184" t="s">
        <v>315</v>
      </c>
      <c r="D109" s="184" t="s">
        <v>223</v>
      </c>
      <c r="E109" s="185" t="s">
        <v>1672</v>
      </c>
      <c r="F109" s="186" t="s">
        <v>1673</v>
      </c>
      <c r="G109" s="187" t="s">
        <v>121</v>
      </c>
      <c r="H109" s="188">
        <v>440</v>
      </c>
      <c r="I109" s="189"/>
      <c r="J109" s="190">
        <f t="shared" si="0"/>
        <v>0</v>
      </c>
      <c r="K109" s="186" t="s">
        <v>44</v>
      </c>
      <c r="L109" s="42"/>
      <c r="M109" s="191" t="s">
        <v>44</v>
      </c>
      <c r="N109" s="192" t="s">
        <v>53</v>
      </c>
      <c r="O109" s="67"/>
      <c r="P109" s="193">
        <f t="shared" si="1"/>
        <v>0</v>
      </c>
      <c r="Q109" s="193">
        <v>0</v>
      </c>
      <c r="R109" s="193">
        <f t="shared" si="2"/>
        <v>0</v>
      </c>
      <c r="S109" s="193">
        <v>0</v>
      </c>
      <c r="T109" s="194">
        <f t="shared" si="3"/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579</v>
      </c>
      <c r="AT109" s="195" t="s">
        <v>223</v>
      </c>
      <c r="AU109" s="195" t="s">
        <v>123</v>
      </c>
      <c r="AY109" s="19" t="s">
        <v>221</v>
      </c>
      <c r="BE109" s="196">
        <f t="shared" si="4"/>
        <v>0</v>
      </c>
      <c r="BF109" s="196">
        <f t="shared" si="5"/>
        <v>0</v>
      </c>
      <c r="BG109" s="196">
        <f t="shared" si="6"/>
        <v>0</v>
      </c>
      <c r="BH109" s="196">
        <f t="shared" si="7"/>
        <v>0</v>
      </c>
      <c r="BI109" s="196">
        <f t="shared" si="8"/>
        <v>0</v>
      </c>
      <c r="BJ109" s="19" t="s">
        <v>89</v>
      </c>
      <c r="BK109" s="196">
        <f t="shared" si="9"/>
        <v>0</v>
      </c>
      <c r="BL109" s="19" t="s">
        <v>579</v>
      </c>
      <c r="BM109" s="195" t="s">
        <v>1674</v>
      </c>
    </row>
    <row r="110" spans="1:65" s="12" customFormat="1" ht="20.85" customHeight="1">
      <c r="B110" s="168"/>
      <c r="C110" s="169"/>
      <c r="D110" s="170" t="s">
        <v>81</v>
      </c>
      <c r="E110" s="182" t="s">
        <v>1675</v>
      </c>
      <c r="F110" s="182" t="s">
        <v>1675</v>
      </c>
      <c r="G110" s="169"/>
      <c r="H110" s="169"/>
      <c r="I110" s="172"/>
      <c r="J110" s="183">
        <f>BK110</f>
        <v>0</v>
      </c>
      <c r="K110" s="169"/>
      <c r="L110" s="174"/>
      <c r="M110" s="175"/>
      <c r="N110" s="176"/>
      <c r="O110" s="176"/>
      <c r="P110" s="177">
        <f>SUM(P111:P117)</f>
        <v>0</v>
      </c>
      <c r="Q110" s="176"/>
      <c r="R110" s="177">
        <f>SUM(R111:R117)</f>
        <v>0</v>
      </c>
      <c r="S110" s="176"/>
      <c r="T110" s="178">
        <f>SUM(T111:T117)</f>
        <v>0</v>
      </c>
      <c r="AR110" s="179" t="s">
        <v>89</v>
      </c>
      <c r="AT110" s="180" t="s">
        <v>81</v>
      </c>
      <c r="AU110" s="180" t="s">
        <v>21</v>
      </c>
      <c r="AY110" s="179" t="s">
        <v>221</v>
      </c>
      <c r="BK110" s="181">
        <f>SUM(BK111:BK117)</f>
        <v>0</v>
      </c>
    </row>
    <row r="111" spans="1:65" s="2" customFormat="1" ht="14.45" customHeight="1">
      <c r="A111" s="37"/>
      <c r="B111" s="38"/>
      <c r="C111" s="245" t="s">
        <v>144</v>
      </c>
      <c r="D111" s="245" t="s">
        <v>447</v>
      </c>
      <c r="E111" s="246" t="s">
        <v>1676</v>
      </c>
      <c r="F111" s="247" t="s">
        <v>1677</v>
      </c>
      <c r="G111" s="248" t="s">
        <v>121</v>
      </c>
      <c r="H111" s="249">
        <v>130</v>
      </c>
      <c r="I111" s="250"/>
      <c r="J111" s="251">
        <f t="shared" ref="J111:J117" si="10">ROUND(I111*H111,2)</f>
        <v>0</v>
      </c>
      <c r="K111" s="247" t="s">
        <v>44</v>
      </c>
      <c r="L111" s="252"/>
      <c r="M111" s="253" t="s">
        <v>44</v>
      </c>
      <c r="N111" s="254" t="s">
        <v>53</v>
      </c>
      <c r="O111" s="67"/>
      <c r="P111" s="193">
        <f t="shared" ref="P111:P117" si="11">O111*H111</f>
        <v>0</v>
      </c>
      <c r="Q111" s="193">
        <v>0</v>
      </c>
      <c r="R111" s="193">
        <f t="shared" ref="R111:R117" si="12">Q111*H111</f>
        <v>0</v>
      </c>
      <c r="S111" s="193">
        <v>0</v>
      </c>
      <c r="T111" s="194">
        <f t="shared" ref="T111:T117" si="13"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922</v>
      </c>
      <c r="AT111" s="195" t="s">
        <v>447</v>
      </c>
      <c r="AU111" s="195" t="s">
        <v>123</v>
      </c>
      <c r="AY111" s="19" t="s">
        <v>221</v>
      </c>
      <c r="BE111" s="196">
        <f t="shared" ref="BE111:BE117" si="14">IF(N111="základní",J111,0)</f>
        <v>0</v>
      </c>
      <c r="BF111" s="196">
        <f t="shared" ref="BF111:BF117" si="15">IF(N111="snížená",J111,0)</f>
        <v>0</v>
      </c>
      <c r="BG111" s="196">
        <f t="shared" ref="BG111:BG117" si="16">IF(N111="zákl. přenesená",J111,0)</f>
        <v>0</v>
      </c>
      <c r="BH111" s="196">
        <f t="shared" ref="BH111:BH117" si="17">IF(N111="sníž. přenesená",J111,0)</f>
        <v>0</v>
      </c>
      <c r="BI111" s="196">
        <f t="shared" ref="BI111:BI117" si="18">IF(N111="nulová",J111,0)</f>
        <v>0</v>
      </c>
      <c r="BJ111" s="19" t="s">
        <v>89</v>
      </c>
      <c r="BK111" s="196">
        <f t="shared" ref="BK111:BK117" si="19">ROUND(I111*H111,2)</f>
        <v>0</v>
      </c>
      <c r="BL111" s="19" t="s">
        <v>922</v>
      </c>
      <c r="BM111" s="195" t="s">
        <v>1678</v>
      </c>
    </row>
    <row r="112" spans="1:65" s="2" customFormat="1" ht="14.45" customHeight="1">
      <c r="A112" s="37"/>
      <c r="B112" s="38"/>
      <c r="C112" s="245" t="s">
        <v>330</v>
      </c>
      <c r="D112" s="245" t="s">
        <v>447</v>
      </c>
      <c r="E112" s="246" t="s">
        <v>1679</v>
      </c>
      <c r="F112" s="247" t="s">
        <v>1680</v>
      </c>
      <c r="G112" s="248" t="s">
        <v>121</v>
      </c>
      <c r="H112" s="249">
        <v>440</v>
      </c>
      <c r="I112" s="250"/>
      <c r="J112" s="251">
        <f t="shared" si="10"/>
        <v>0</v>
      </c>
      <c r="K112" s="247" t="s">
        <v>44</v>
      </c>
      <c r="L112" s="252"/>
      <c r="M112" s="253" t="s">
        <v>44</v>
      </c>
      <c r="N112" s="254" t="s">
        <v>53</v>
      </c>
      <c r="O112" s="67"/>
      <c r="P112" s="193">
        <f t="shared" si="11"/>
        <v>0</v>
      </c>
      <c r="Q112" s="193">
        <v>0</v>
      </c>
      <c r="R112" s="193">
        <f t="shared" si="12"/>
        <v>0</v>
      </c>
      <c r="S112" s="193">
        <v>0</v>
      </c>
      <c r="T112" s="194">
        <f t="shared" si="13"/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922</v>
      </c>
      <c r="AT112" s="195" t="s">
        <v>447</v>
      </c>
      <c r="AU112" s="195" t="s">
        <v>123</v>
      </c>
      <c r="AY112" s="19" t="s">
        <v>221</v>
      </c>
      <c r="BE112" s="196">
        <f t="shared" si="14"/>
        <v>0</v>
      </c>
      <c r="BF112" s="196">
        <f t="shared" si="15"/>
        <v>0</v>
      </c>
      <c r="BG112" s="196">
        <f t="shared" si="16"/>
        <v>0</v>
      </c>
      <c r="BH112" s="196">
        <f t="shared" si="17"/>
        <v>0</v>
      </c>
      <c r="BI112" s="196">
        <f t="shared" si="18"/>
        <v>0</v>
      </c>
      <c r="BJ112" s="19" t="s">
        <v>89</v>
      </c>
      <c r="BK112" s="196">
        <f t="shared" si="19"/>
        <v>0</v>
      </c>
      <c r="BL112" s="19" t="s">
        <v>922</v>
      </c>
      <c r="BM112" s="195" t="s">
        <v>1681</v>
      </c>
    </row>
    <row r="113" spans="1:65" s="2" customFormat="1" ht="14.45" customHeight="1">
      <c r="A113" s="37"/>
      <c r="B113" s="38"/>
      <c r="C113" s="245" t="s">
        <v>336</v>
      </c>
      <c r="D113" s="245" t="s">
        <v>447</v>
      </c>
      <c r="E113" s="246" t="s">
        <v>1682</v>
      </c>
      <c r="F113" s="247" t="s">
        <v>1683</v>
      </c>
      <c r="G113" s="248" t="s">
        <v>121</v>
      </c>
      <c r="H113" s="249">
        <v>430</v>
      </c>
      <c r="I113" s="250"/>
      <c r="J113" s="251">
        <f t="shared" si="10"/>
        <v>0</v>
      </c>
      <c r="K113" s="247" t="s">
        <v>44</v>
      </c>
      <c r="L113" s="252"/>
      <c r="M113" s="253" t="s">
        <v>44</v>
      </c>
      <c r="N113" s="254" t="s">
        <v>53</v>
      </c>
      <c r="O113" s="67"/>
      <c r="P113" s="193">
        <f t="shared" si="11"/>
        <v>0</v>
      </c>
      <c r="Q113" s="193">
        <v>0</v>
      </c>
      <c r="R113" s="193">
        <f t="shared" si="12"/>
        <v>0</v>
      </c>
      <c r="S113" s="193">
        <v>0</v>
      </c>
      <c r="T113" s="194">
        <f t="shared" si="13"/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922</v>
      </c>
      <c r="AT113" s="195" t="s">
        <v>447</v>
      </c>
      <c r="AU113" s="195" t="s">
        <v>123</v>
      </c>
      <c r="AY113" s="19" t="s">
        <v>221</v>
      </c>
      <c r="BE113" s="196">
        <f t="shared" si="14"/>
        <v>0</v>
      </c>
      <c r="BF113" s="196">
        <f t="shared" si="15"/>
        <v>0</v>
      </c>
      <c r="BG113" s="196">
        <f t="shared" si="16"/>
        <v>0</v>
      </c>
      <c r="BH113" s="196">
        <f t="shared" si="17"/>
        <v>0</v>
      </c>
      <c r="BI113" s="196">
        <f t="shared" si="18"/>
        <v>0</v>
      </c>
      <c r="BJ113" s="19" t="s">
        <v>89</v>
      </c>
      <c r="BK113" s="196">
        <f t="shared" si="19"/>
        <v>0</v>
      </c>
      <c r="BL113" s="19" t="s">
        <v>922</v>
      </c>
      <c r="BM113" s="195" t="s">
        <v>1684</v>
      </c>
    </row>
    <row r="114" spans="1:65" s="2" customFormat="1" ht="14.45" customHeight="1">
      <c r="A114" s="37"/>
      <c r="B114" s="38"/>
      <c r="C114" s="245" t="s">
        <v>341</v>
      </c>
      <c r="D114" s="245" t="s">
        <v>447</v>
      </c>
      <c r="E114" s="246" t="s">
        <v>1685</v>
      </c>
      <c r="F114" s="247" t="s">
        <v>1686</v>
      </c>
      <c r="G114" s="248" t="s">
        <v>121</v>
      </c>
      <c r="H114" s="249">
        <v>2.6</v>
      </c>
      <c r="I114" s="250"/>
      <c r="J114" s="251">
        <f t="shared" si="10"/>
        <v>0</v>
      </c>
      <c r="K114" s="247" t="s">
        <v>44</v>
      </c>
      <c r="L114" s="252"/>
      <c r="M114" s="253" t="s">
        <v>44</v>
      </c>
      <c r="N114" s="254" t="s">
        <v>53</v>
      </c>
      <c r="O114" s="67"/>
      <c r="P114" s="193">
        <f t="shared" si="11"/>
        <v>0</v>
      </c>
      <c r="Q114" s="193">
        <v>0</v>
      </c>
      <c r="R114" s="193">
        <f t="shared" si="12"/>
        <v>0</v>
      </c>
      <c r="S114" s="193">
        <v>0</v>
      </c>
      <c r="T114" s="194">
        <f t="shared" si="13"/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922</v>
      </c>
      <c r="AT114" s="195" t="s">
        <v>447</v>
      </c>
      <c r="AU114" s="195" t="s">
        <v>123</v>
      </c>
      <c r="AY114" s="19" t="s">
        <v>221</v>
      </c>
      <c r="BE114" s="196">
        <f t="shared" si="14"/>
        <v>0</v>
      </c>
      <c r="BF114" s="196">
        <f t="shared" si="15"/>
        <v>0</v>
      </c>
      <c r="BG114" s="196">
        <f t="shared" si="16"/>
        <v>0</v>
      </c>
      <c r="BH114" s="196">
        <f t="shared" si="17"/>
        <v>0</v>
      </c>
      <c r="BI114" s="196">
        <f t="shared" si="18"/>
        <v>0</v>
      </c>
      <c r="BJ114" s="19" t="s">
        <v>89</v>
      </c>
      <c r="BK114" s="196">
        <f t="shared" si="19"/>
        <v>0</v>
      </c>
      <c r="BL114" s="19" t="s">
        <v>922</v>
      </c>
      <c r="BM114" s="195" t="s">
        <v>1687</v>
      </c>
    </row>
    <row r="115" spans="1:65" s="2" customFormat="1" ht="14.45" customHeight="1">
      <c r="A115" s="37"/>
      <c r="B115" s="38"/>
      <c r="C115" s="245" t="s">
        <v>7</v>
      </c>
      <c r="D115" s="245" t="s">
        <v>447</v>
      </c>
      <c r="E115" s="246" t="s">
        <v>1688</v>
      </c>
      <c r="F115" s="247" t="s">
        <v>1689</v>
      </c>
      <c r="G115" s="248" t="s">
        <v>1627</v>
      </c>
      <c r="H115" s="249">
        <v>12</v>
      </c>
      <c r="I115" s="250"/>
      <c r="J115" s="251">
        <f t="shared" si="10"/>
        <v>0</v>
      </c>
      <c r="K115" s="247" t="s">
        <v>44</v>
      </c>
      <c r="L115" s="252"/>
      <c r="M115" s="253" t="s">
        <v>44</v>
      </c>
      <c r="N115" s="254" t="s">
        <v>53</v>
      </c>
      <c r="O115" s="67"/>
      <c r="P115" s="193">
        <f t="shared" si="11"/>
        <v>0</v>
      </c>
      <c r="Q115" s="193">
        <v>0</v>
      </c>
      <c r="R115" s="193">
        <f t="shared" si="12"/>
        <v>0</v>
      </c>
      <c r="S115" s="193">
        <v>0</v>
      </c>
      <c r="T115" s="194">
        <f t="shared" si="13"/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922</v>
      </c>
      <c r="AT115" s="195" t="s">
        <v>447</v>
      </c>
      <c r="AU115" s="195" t="s">
        <v>123</v>
      </c>
      <c r="AY115" s="19" t="s">
        <v>221</v>
      </c>
      <c r="BE115" s="196">
        <f t="shared" si="14"/>
        <v>0</v>
      </c>
      <c r="BF115" s="196">
        <f t="shared" si="15"/>
        <v>0</v>
      </c>
      <c r="BG115" s="196">
        <f t="shared" si="16"/>
        <v>0</v>
      </c>
      <c r="BH115" s="196">
        <f t="shared" si="17"/>
        <v>0</v>
      </c>
      <c r="BI115" s="196">
        <f t="shared" si="18"/>
        <v>0</v>
      </c>
      <c r="BJ115" s="19" t="s">
        <v>89</v>
      </c>
      <c r="BK115" s="196">
        <f t="shared" si="19"/>
        <v>0</v>
      </c>
      <c r="BL115" s="19" t="s">
        <v>922</v>
      </c>
      <c r="BM115" s="195" t="s">
        <v>1690</v>
      </c>
    </row>
    <row r="116" spans="1:65" s="2" customFormat="1" ht="14.45" customHeight="1">
      <c r="A116" s="37"/>
      <c r="B116" s="38"/>
      <c r="C116" s="245" t="s">
        <v>159</v>
      </c>
      <c r="D116" s="245" t="s">
        <v>447</v>
      </c>
      <c r="E116" s="246" t="s">
        <v>1691</v>
      </c>
      <c r="F116" s="247" t="s">
        <v>1692</v>
      </c>
      <c r="G116" s="248" t="s">
        <v>1627</v>
      </c>
      <c r="H116" s="249">
        <v>13</v>
      </c>
      <c r="I116" s="250"/>
      <c r="J116" s="251">
        <f t="shared" si="10"/>
        <v>0</v>
      </c>
      <c r="K116" s="247" t="s">
        <v>44</v>
      </c>
      <c r="L116" s="252"/>
      <c r="M116" s="253" t="s">
        <v>44</v>
      </c>
      <c r="N116" s="254" t="s">
        <v>53</v>
      </c>
      <c r="O116" s="67"/>
      <c r="P116" s="193">
        <f t="shared" si="11"/>
        <v>0</v>
      </c>
      <c r="Q116" s="193">
        <v>0</v>
      </c>
      <c r="R116" s="193">
        <f t="shared" si="12"/>
        <v>0</v>
      </c>
      <c r="S116" s="193">
        <v>0</v>
      </c>
      <c r="T116" s="194">
        <f t="shared" si="13"/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5" t="s">
        <v>922</v>
      </c>
      <c r="AT116" s="195" t="s">
        <v>447</v>
      </c>
      <c r="AU116" s="195" t="s">
        <v>123</v>
      </c>
      <c r="AY116" s="19" t="s">
        <v>221</v>
      </c>
      <c r="BE116" s="196">
        <f t="shared" si="14"/>
        <v>0</v>
      </c>
      <c r="BF116" s="196">
        <f t="shared" si="15"/>
        <v>0</v>
      </c>
      <c r="BG116" s="196">
        <f t="shared" si="16"/>
        <v>0</v>
      </c>
      <c r="BH116" s="196">
        <f t="shared" si="17"/>
        <v>0</v>
      </c>
      <c r="BI116" s="196">
        <f t="shared" si="18"/>
        <v>0</v>
      </c>
      <c r="BJ116" s="19" t="s">
        <v>89</v>
      </c>
      <c r="BK116" s="196">
        <f t="shared" si="19"/>
        <v>0</v>
      </c>
      <c r="BL116" s="19" t="s">
        <v>922</v>
      </c>
      <c r="BM116" s="195" t="s">
        <v>1693</v>
      </c>
    </row>
    <row r="117" spans="1:65" s="2" customFormat="1" ht="14.45" customHeight="1">
      <c r="A117" s="37"/>
      <c r="B117" s="38"/>
      <c r="C117" s="245" t="s">
        <v>360</v>
      </c>
      <c r="D117" s="245" t="s">
        <v>447</v>
      </c>
      <c r="E117" s="246" t="s">
        <v>1694</v>
      </c>
      <c r="F117" s="247" t="s">
        <v>1695</v>
      </c>
      <c r="G117" s="248" t="s">
        <v>1627</v>
      </c>
      <c r="H117" s="249">
        <v>13</v>
      </c>
      <c r="I117" s="250"/>
      <c r="J117" s="251">
        <f t="shared" si="10"/>
        <v>0</v>
      </c>
      <c r="K117" s="247" t="s">
        <v>44</v>
      </c>
      <c r="L117" s="252"/>
      <c r="M117" s="253" t="s">
        <v>44</v>
      </c>
      <c r="N117" s="254" t="s">
        <v>53</v>
      </c>
      <c r="O117" s="67"/>
      <c r="P117" s="193">
        <f t="shared" si="11"/>
        <v>0</v>
      </c>
      <c r="Q117" s="193">
        <v>0</v>
      </c>
      <c r="R117" s="193">
        <f t="shared" si="12"/>
        <v>0</v>
      </c>
      <c r="S117" s="193">
        <v>0</v>
      </c>
      <c r="T117" s="194">
        <f t="shared" si="13"/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922</v>
      </c>
      <c r="AT117" s="195" t="s">
        <v>447</v>
      </c>
      <c r="AU117" s="195" t="s">
        <v>123</v>
      </c>
      <c r="AY117" s="19" t="s">
        <v>221</v>
      </c>
      <c r="BE117" s="196">
        <f t="shared" si="14"/>
        <v>0</v>
      </c>
      <c r="BF117" s="196">
        <f t="shared" si="15"/>
        <v>0</v>
      </c>
      <c r="BG117" s="196">
        <f t="shared" si="16"/>
        <v>0</v>
      </c>
      <c r="BH117" s="196">
        <f t="shared" si="17"/>
        <v>0</v>
      </c>
      <c r="BI117" s="196">
        <f t="shared" si="18"/>
        <v>0</v>
      </c>
      <c r="BJ117" s="19" t="s">
        <v>89</v>
      </c>
      <c r="BK117" s="196">
        <f t="shared" si="19"/>
        <v>0</v>
      </c>
      <c r="BL117" s="19" t="s">
        <v>922</v>
      </c>
      <c r="BM117" s="195" t="s">
        <v>1696</v>
      </c>
    </row>
    <row r="118" spans="1:65" s="12" customFormat="1" ht="20.85" customHeight="1">
      <c r="B118" s="168"/>
      <c r="C118" s="169"/>
      <c r="D118" s="170" t="s">
        <v>81</v>
      </c>
      <c r="E118" s="182" t="s">
        <v>1697</v>
      </c>
      <c r="F118" s="182" t="s">
        <v>1697</v>
      </c>
      <c r="G118" s="169"/>
      <c r="H118" s="169"/>
      <c r="I118" s="172"/>
      <c r="J118" s="183">
        <f>BK118</f>
        <v>0</v>
      </c>
      <c r="K118" s="169"/>
      <c r="L118" s="174"/>
      <c r="M118" s="175"/>
      <c r="N118" s="176"/>
      <c r="O118" s="176"/>
      <c r="P118" s="177">
        <f>SUM(P119:P128)</f>
        <v>0</v>
      </c>
      <c r="Q118" s="176"/>
      <c r="R118" s="177">
        <f>SUM(R119:R128)</f>
        <v>0</v>
      </c>
      <c r="S118" s="176"/>
      <c r="T118" s="178">
        <f>SUM(T119:T128)</f>
        <v>0</v>
      </c>
      <c r="AR118" s="179" t="s">
        <v>89</v>
      </c>
      <c r="AT118" s="180" t="s">
        <v>81</v>
      </c>
      <c r="AU118" s="180" t="s">
        <v>21</v>
      </c>
      <c r="AY118" s="179" t="s">
        <v>221</v>
      </c>
      <c r="BK118" s="181">
        <f>SUM(BK119:BK128)</f>
        <v>0</v>
      </c>
    </row>
    <row r="119" spans="1:65" s="2" customFormat="1" ht="14.45" customHeight="1">
      <c r="A119" s="37"/>
      <c r="B119" s="38"/>
      <c r="C119" s="245" t="s">
        <v>366</v>
      </c>
      <c r="D119" s="245" t="s">
        <v>447</v>
      </c>
      <c r="E119" s="246" t="s">
        <v>1698</v>
      </c>
      <c r="F119" s="247" t="s">
        <v>1699</v>
      </c>
      <c r="G119" s="248" t="s">
        <v>306</v>
      </c>
      <c r="H119" s="249">
        <v>50.53</v>
      </c>
      <c r="I119" s="250"/>
      <c r="J119" s="251">
        <f t="shared" ref="J119:J128" si="20">ROUND(I119*H119,2)</f>
        <v>0</v>
      </c>
      <c r="K119" s="247" t="s">
        <v>44</v>
      </c>
      <c r="L119" s="252"/>
      <c r="M119" s="253" t="s">
        <v>44</v>
      </c>
      <c r="N119" s="254" t="s">
        <v>53</v>
      </c>
      <c r="O119" s="67"/>
      <c r="P119" s="193">
        <f t="shared" ref="P119:P128" si="21">O119*H119</f>
        <v>0</v>
      </c>
      <c r="Q119" s="193">
        <v>0</v>
      </c>
      <c r="R119" s="193">
        <f t="shared" ref="R119:R128" si="22">Q119*H119</f>
        <v>0</v>
      </c>
      <c r="S119" s="193">
        <v>0</v>
      </c>
      <c r="T119" s="194">
        <f t="shared" ref="T119:T128" si="23"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5" t="s">
        <v>922</v>
      </c>
      <c r="AT119" s="195" t="s">
        <v>447</v>
      </c>
      <c r="AU119" s="195" t="s">
        <v>123</v>
      </c>
      <c r="AY119" s="19" t="s">
        <v>221</v>
      </c>
      <c r="BE119" s="196">
        <f t="shared" ref="BE119:BE128" si="24">IF(N119="základní",J119,0)</f>
        <v>0</v>
      </c>
      <c r="BF119" s="196">
        <f t="shared" ref="BF119:BF128" si="25">IF(N119="snížená",J119,0)</f>
        <v>0</v>
      </c>
      <c r="BG119" s="196">
        <f t="shared" ref="BG119:BG128" si="26">IF(N119="zákl. přenesená",J119,0)</f>
        <v>0</v>
      </c>
      <c r="BH119" s="196">
        <f t="shared" ref="BH119:BH128" si="27">IF(N119="sníž. přenesená",J119,0)</f>
        <v>0</v>
      </c>
      <c r="BI119" s="196">
        <f t="shared" ref="BI119:BI128" si="28">IF(N119="nulová",J119,0)</f>
        <v>0</v>
      </c>
      <c r="BJ119" s="19" t="s">
        <v>89</v>
      </c>
      <c r="BK119" s="196">
        <f t="shared" ref="BK119:BK128" si="29">ROUND(I119*H119,2)</f>
        <v>0</v>
      </c>
      <c r="BL119" s="19" t="s">
        <v>922</v>
      </c>
      <c r="BM119" s="195" t="s">
        <v>1700</v>
      </c>
    </row>
    <row r="120" spans="1:65" s="2" customFormat="1" ht="14.45" customHeight="1">
      <c r="A120" s="37"/>
      <c r="B120" s="38"/>
      <c r="C120" s="245" t="s">
        <v>373</v>
      </c>
      <c r="D120" s="245" t="s">
        <v>447</v>
      </c>
      <c r="E120" s="246" t="s">
        <v>1701</v>
      </c>
      <c r="F120" s="247" t="s">
        <v>1702</v>
      </c>
      <c r="G120" s="248" t="s">
        <v>121</v>
      </c>
      <c r="H120" s="249">
        <v>235</v>
      </c>
      <c r="I120" s="250"/>
      <c r="J120" s="251">
        <f t="shared" si="20"/>
        <v>0</v>
      </c>
      <c r="K120" s="247" t="s">
        <v>44</v>
      </c>
      <c r="L120" s="252"/>
      <c r="M120" s="253" t="s">
        <v>44</v>
      </c>
      <c r="N120" s="254" t="s">
        <v>53</v>
      </c>
      <c r="O120" s="67"/>
      <c r="P120" s="193">
        <f t="shared" si="21"/>
        <v>0</v>
      </c>
      <c r="Q120" s="193">
        <v>0</v>
      </c>
      <c r="R120" s="193">
        <f t="shared" si="22"/>
        <v>0</v>
      </c>
      <c r="S120" s="193">
        <v>0</v>
      </c>
      <c r="T120" s="194">
        <f t="shared" si="23"/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922</v>
      </c>
      <c r="AT120" s="195" t="s">
        <v>447</v>
      </c>
      <c r="AU120" s="195" t="s">
        <v>123</v>
      </c>
      <c r="AY120" s="19" t="s">
        <v>221</v>
      </c>
      <c r="BE120" s="196">
        <f t="shared" si="24"/>
        <v>0</v>
      </c>
      <c r="BF120" s="196">
        <f t="shared" si="25"/>
        <v>0</v>
      </c>
      <c r="BG120" s="196">
        <f t="shared" si="26"/>
        <v>0</v>
      </c>
      <c r="BH120" s="196">
        <f t="shared" si="27"/>
        <v>0</v>
      </c>
      <c r="BI120" s="196">
        <f t="shared" si="28"/>
        <v>0</v>
      </c>
      <c r="BJ120" s="19" t="s">
        <v>89</v>
      </c>
      <c r="BK120" s="196">
        <f t="shared" si="29"/>
        <v>0</v>
      </c>
      <c r="BL120" s="19" t="s">
        <v>922</v>
      </c>
      <c r="BM120" s="195" t="s">
        <v>1703</v>
      </c>
    </row>
    <row r="121" spans="1:65" s="2" customFormat="1" ht="14.45" customHeight="1">
      <c r="A121" s="37"/>
      <c r="B121" s="38"/>
      <c r="C121" s="245" t="s">
        <v>377</v>
      </c>
      <c r="D121" s="245" t="s">
        <v>447</v>
      </c>
      <c r="E121" s="246" t="s">
        <v>1704</v>
      </c>
      <c r="F121" s="247" t="s">
        <v>1705</v>
      </c>
      <c r="G121" s="248" t="s">
        <v>121</v>
      </c>
      <c r="H121" s="249">
        <v>235</v>
      </c>
      <c r="I121" s="250"/>
      <c r="J121" s="251">
        <f t="shared" si="20"/>
        <v>0</v>
      </c>
      <c r="K121" s="247" t="s">
        <v>44</v>
      </c>
      <c r="L121" s="252"/>
      <c r="M121" s="253" t="s">
        <v>44</v>
      </c>
      <c r="N121" s="254" t="s">
        <v>53</v>
      </c>
      <c r="O121" s="67"/>
      <c r="P121" s="193">
        <f t="shared" si="21"/>
        <v>0</v>
      </c>
      <c r="Q121" s="193">
        <v>0</v>
      </c>
      <c r="R121" s="193">
        <f t="shared" si="22"/>
        <v>0</v>
      </c>
      <c r="S121" s="193">
        <v>0</v>
      </c>
      <c r="T121" s="194">
        <f t="shared" si="23"/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5" t="s">
        <v>922</v>
      </c>
      <c r="AT121" s="195" t="s">
        <v>447</v>
      </c>
      <c r="AU121" s="195" t="s">
        <v>123</v>
      </c>
      <c r="AY121" s="19" t="s">
        <v>221</v>
      </c>
      <c r="BE121" s="196">
        <f t="shared" si="24"/>
        <v>0</v>
      </c>
      <c r="BF121" s="196">
        <f t="shared" si="25"/>
        <v>0</v>
      </c>
      <c r="BG121" s="196">
        <f t="shared" si="26"/>
        <v>0</v>
      </c>
      <c r="BH121" s="196">
        <f t="shared" si="27"/>
        <v>0</v>
      </c>
      <c r="BI121" s="196">
        <f t="shared" si="28"/>
        <v>0</v>
      </c>
      <c r="BJ121" s="19" t="s">
        <v>89</v>
      </c>
      <c r="BK121" s="196">
        <f t="shared" si="29"/>
        <v>0</v>
      </c>
      <c r="BL121" s="19" t="s">
        <v>922</v>
      </c>
      <c r="BM121" s="195" t="s">
        <v>1706</v>
      </c>
    </row>
    <row r="122" spans="1:65" s="2" customFormat="1" ht="14.45" customHeight="1">
      <c r="A122" s="37"/>
      <c r="B122" s="38"/>
      <c r="C122" s="245" t="s">
        <v>390</v>
      </c>
      <c r="D122" s="245" t="s">
        <v>447</v>
      </c>
      <c r="E122" s="246" t="s">
        <v>1707</v>
      </c>
      <c r="F122" s="247" t="s">
        <v>1708</v>
      </c>
      <c r="G122" s="248" t="s">
        <v>1627</v>
      </c>
      <c r="H122" s="249">
        <v>39</v>
      </c>
      <c r="I122" s="250"/>
      <c r="J122" s="251">
        <f t="shared" si="20"/>
        <v>0</v>
      </c>
      <c r="K122" s="247" t="s">
        <v>44</v>
      </c>
      <c r="L122" s="252"/>
      <c r="M122" s="253" t="s">
        <v>44</v>
      </c>
      <c r="N122" s="254" t="s">
        <v>53</v>
      </c>
      <c r="O122" s="67"/>
      <c r="P122" s="193">
        <f t="shared" si="21"/>
        <v>0</v>
      </c>
      <c r="Q122" s="193">
        <v>0</v>
      </c>
      <c r="R122" s="193">
        <f t="shared" si="22"/>
        <v>0</v>
      </c>
      <c r="S122" s="193">
        <v>0</v>
      </c>
      <c r="T122" s="194">
        <f t="shared" si="23"/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922</v>
      </c>
      <c r="AT122" s="195" t="s">
        <v>447</v>
      </c>
      <c r="AU122" s="195" t="s">
        <v>123</v>
      </c>
      <c r="AY122" s="19" t="s">
        <v>221</v>
      </c>
      <c r="BE122" s="196">
        <f t="shared" si="24"/>
        <v>0</v>
      </c>
      <c r="BF122" s="196">
        <f t="shared" si="25"/>
        <v>0</v>
      </c>
      <c r="BG122" s="196">
        <f t="shared" si="26"/>
        <v>0</v>
      </c>
      <c r="BH122" s="196">
        <f t="shared" si="27"/>
        <v>0</v>
      </c>
      <c r="BI122" s="196">
        <f t="shared" si="28"/>
        <v>0</v>
      </c>
      <c r="BJ122" s="19" t="s">
        <v>89</v>
      </c>
      <c r="BK122" s="196">
        <f t="shared" si="29"/>
        <v>0</v>
      </c>
      <c r="BL122" s="19" t="s">
        <v>922</v>
      </c>
      <c r="BM122" s="195" t="s">
        <v>1709</v>
      </c>
    </row>
    <row r="123" spans="1:65" s="2" customFormat="1" ht="14.45" customHeight="1">
      <c r="A123" s="37"/>
      <c r="B123" s="38"/>
      <c r="C123" s="245" t="s">
        <v>395</v>
      </c>
      <c r="D123" s="245" t="s">
        <v>447</v>
      </c>
      <c r="E123" s="246" t="s">
        <v>1698</v>
      </c>
      <c r="F123" s="247" t="s">
        <v>1699</v>
      </c>
      <c r="G123" s="248" t="s">
        <v>306</v>
      </c>
      <c r="H123" s="249">
        <v>108.3</v>
      </c>
      <c r="I123" s="250"/>
      <c r="J123" s="251">
        <f t="shared" si="20"/>
        <v>0</v>
      </c>
      <c r="K123" s="247" t="s">
        <v>44</v>
      </c>
      <c r="L123" s="252"/>
      <c r="M123" s="253" t="s">
        <v>44</v>
      </c>
      <c r="N123" s="254" t="s">
        <v>53</v>
      </c>
      <c r="O123" s="67"/>
      <c r="P123" s="193">
        <f t="shared" si="21"/>
        <v>0</v>
      </c>
      <c r="Q123" s="193">
        <v>0</v>
      </c>
      <c r="R123" s="193">
        <f t="shared" si="22"/>
        <v>0</v>
      </c>
      <c r="S123" s="193">
        <v>0</v>
      </c>
      <c r="T123" s="194">
        <f t="shared" si="23"/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5" t="s">
        <v>922</v>
      </c>
      <c r="AT123" s="195" t="s">
        <v>447</v>
      </c>
      <c r="AU123" s="195" t="s">
        <v>123</v>
      </c>
      <c r="AY123" s="19" t="s">
        <v>221</v>
      </c>
      <c r="BE123" s="196">
        <f t="shared" si="24"/>
        <v>0</v>
      </c>
      <c r="BF123" s="196">
        <f t="shared" si="25"/>
        <v>0</v>
      </c>
      <c r="BG123" s="196">
        <f t="shared" si="26"/>
        <v>0</v>
      </c>
      <c r="BH123" s="196">
        <f t="shared" si="27"/>
        <v>0</v>
      </c>
      <c r="BI123" s="196">
        <f t="shared" si="28"/>
        <v>0</v>
      </c>
      <c r="BJ123" s="19" t="s">
        <v>89</v>
      </c>
      <c r="BK123" s="196">
        <f t="shared" si="29"/>
        <v>0</v>
      </c>
      <c r="BL123" s="19" t="s">
        <v>922</v>
      </c>
      <c r="BM123" s="195" t="s">
        <v>1710</v>
      </c>
    </row>
    <row r="124" spans="1:65" s="2" customFormat="1" ht="14.45" customHeight="1">
      <c r="A124" s="37"/>
      <c r="B124" s="38"/>
      <c r="C124" s="245" t="s">
        <v>404</v>
      </c>
      <c r="D124" s="245" t="s">
        <v>447</v>
      </c>
      <c r="E124" s="246" t="s">
        <v>1701</v>
      </c>
      <c r="F124" s="247" t="s">
        <v>1702</v>
      </c>
      <c r="G124" s="248" t="s">
        <v>121</v>
      </c>
      <c r="H124" s="249">
        <v>95</v>
      </c>
      <c r="I124" s="250"/>
      <c r="J124" s="251">
        <f t="shared" si="20"/>
        <v>0</v>
      </c>
      <c r="K124" s="247" t="s">
        <v>44</v>
      </c>
      <c r="L124" s="252"/>
      <c r="M124" s="253" t="s">
        <v>44</v>
      </c>
      <c r="N124" s="254" t="s">
        <v>53</v>
      </c>
      <c r="O124" s="67"/>
      <c r="P124" s="193">
        <f t="shared" si="21"/>
        <v>0</v>
      </c>
      <c r="Q124" s="193">
        <v>0</v>
      </c>
      <c r="R124" s="193">
        <f t="shared" si="22"/>
        <v>0</v>
      </c>
      <c r="S124" s="193">
        <v>0</v>
      </c>
      <c r="T124" s="194">
        <f t="shared" si="23"/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5" t="s">
        <v>922</v>
      </c>
      <c r="AT124" s="195" t="s">
        <v>447</v>
      </c>
      <c r="AU124" s="195" t="s">
        <v>123</v>
      </c>
      <c r="AY124" s="19" t="s">
        <v>221</v>
      </c>
      <c r="BE124" s="196">
        <f t="shared" si="24"/>
        <v>0</v>
      </c>
      <c r="BF124" s="196">
        <f t="shared" si="25"/>
        <v>0</v>
      </c>
      <c r="BG124" s="196">
        <f t="shared" si="26"/>
        <v>0</v>
      </c>
      <c r="BH124" s="196">
        <f t="shared" si="27"/>
        <v>0</v>
      </c>
      <c r="BI124" s="196">
        <f t="shared" si="28"/>
        <v>0</v>
      </c>
      <c r="BJ124" s="19" t="s">
        <v>89</v>
      </c>
      <c r="BK124" s="196">
        <f t="shared" si="29"/>
        <v>0</v>
      </c>
      <c r="BL124" s="19" t="s">
        <v>922</v>
      </c>
      <c r="BM124" s="195" t="s">
        <v>1711</v>
      </c>
    </row>
    <row r="125" spans="1:65" s="2" customFormat="1" ht="14.45" customHeight="1">
      <c r="A125" s="37"/>
      <c r="B125" s="38"/>
      <c r="C125" s="245" t="s">
        <v>412</v>
      </c>
      <c r="D125" s="245" t="s">
        <v>447</v>
      </c>
      <c r="E125" s="246" t="s">
        <v>1704</v>
      </c>
      <c r="F125" s="247" t="s">
        <v>1705</v>
      </c>
      <c r="G125" s="248" t="s">
        <v>121</v>
      </c>
      <c r="H125" s="249">
        <v>95</v>
      </c>
      <c r="I125" s="250"/>
      <c r="J125" s="251">
        <f t="shared" si="20"/>
        <v>0</v>
      </c>
      <c r="K125" s="247" t="s">
        <v>44</v>
      </c>
      <c r="L125" s="252"/>
      <c r="M125" s="253" t="s">
        <v>44</v>
      </c>
      <c r="N125" s="254" t="s">
        <v>53</v>
      </c>
      <c r="O125" s="67"/>
      <c r="P125" s="193">
        <f t="shared" si="21"/>
        <v>0</v>
      </c>
      <c r="Q125" s="193">
        <v>0</v>
      </c>
      <c r="R125" s="193">
        <f t="shared" si="22"/>
        <v>0</v>
      </c>
      <c r="S125" s="193">
        <v>0</v>
      </c>
      <c r="T125" s="194">
        <f t="shared" si="23"/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5" t="s">
        <v>922</v>
      </c>
      <c r="AT125" s="195" t="s">
        <v>447</v>
      </c>
      <c r="AU125" s="195" t="s">
        <v>123</v>
      </c>
      <c r="AY125" s="19" t="s">
        <v>221</v>
      </c>
      <c r="BE125" s="196">
        <f t="shared" si="24"/>
        <v>0</v>
      </c>
      <c r="BF125" s="196">
        <f t="shared" si="25"/>
        <v>0</v>
      </c>
      <c r="BG125" s="196">
        <f t="shared" si="26"/>
        <v>0</v>
      </c>
      <c r="BH125" s="196">
        <f t="shared" si="27"/>
        <v>0</v>
      </c>
      <c r="BI125" s="196">
        <f t="shared" si="28"/>
        <v>0</v>
      </c>
      <c r="BJ125" s="19" t="s">
        <v>89</v>
      </c>
      <c r="BK125" s="196">
        <f t="shared" si="29"/>
        <v>0</v>
      </c>
      <c r="BL125" s="19" t="s">
        <v>922</v>
      </c>
      <c r="BM125" s="195" t="s">
        <v>1712</v>
      </c>
    </row>
    <row r="126" spans="1:65" s="2" customFormat="1" ht="14.45" customHeight="1">
      <c r="A126" s="37"/>
      <c r="B126" s="38"/>
      <c r="C126" s="245" t="s">
        <v>419</v>
      </c>
      <c r="D126" s="245" t="s">
        <v>447</v>
      </c>
      <c r="E126" s="246" t="s">
        <v>1707</v>
      </c>
      <c r="F126" s="247" t="s">
        <v>1708</v>
      </c>
      <c r="G126" s="248" t="s">
        <v>1627</v>
      </c>
      <c r="H126" s="249">
        <v>16</v>
      </c>
      <c r="I126" s="250"/>
      <c r="J126" s="251">
        <f t="shared" si="20"/>
        <v>0</v>
      </c>
      <c r="K126" s="247" t="s">
        <v>44</v>
      </c>
      <c r="L126" s="252"/>
      <c r="M126" s="253" t="s">
        <v>44</v>
      </c>
      <c r="N126" s="254" t="s">
        <v>53</v>
      </c>
      <c r="O126" s="67"/>
      <c r="P126" s="193">
        <f t="shared" si="21"/>
        <v>0</v>
      </c>
      <c r="Q126" s="193">
        <v>0</v>
      </c>
      <c r="R126" s="193">
        <f t="shared" si="22"/>
        <v>0</v>
      </c>
      <c r="S126" s="193">
        <v>0</v>
      </c>
      <c r="T126" s="194">
        <f t="shared" si="23"/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5" t="s">
        <v>922</v>
      </c>
      <c r="AT126" s="195" t="s">
        <v>447</v>
      </c>
      <c r="AU126" s="195" t="s">
        <v>123</v>
      </c>
      <c r="AY126" s="19" t="s">
        <v>221</v>
      </c>
      <c r="BE126" s="196">
        <f t="shared" si="24"/>
        <v>0</v>
      </c>
      <c r="BF126" s="196">
        <f t="shared" si="25"/>
        <v>0</v>
      </c>
      <c r="BG126" s="196">
        <f t="shared" si="26"/>
        <v>0</v>
      </c>
      <c r="BH126" s="196">
        <f t="shared" si="27"/>
        <v>0</v>
      </c>
      <c r="BI126" s="196">
        <f t="shared" si="28"/>
        <v>0</v>
      </c>
      <c r="BJ126" s="19" t="s">
        <v>89</v>
      </c>
      <c r="BK126" s="196">
        <f t="shared" si="29"/>
        <v>0</v>
      </c>
      <c r="BL126" s="19" t="s">
        <v>922</v>
      </c>
      <c r="BM126" s="195" t="s">
        <v>1713</v>
      </c>
    </row>
    <row r="127" spans="1:65" s="2" customFormat="1" ht="14.45" customHeight="1">
      <c r="A127" s="37"/>
      <c r="B127" s="38"/>
      <c r="C127" s="245" t="s">
        <v>423</v>
      </c>
      <c r="D127" s="245" t="s">
        <v>447</v>
      </c>
      <c r="E127" s="246" t="s">
        <v>1714</v>
      </c>
      <c r="F127" s="247" t="s">
        <v>1715</v>
      </c>
      <c r="G127" s="248" t="s">
        <v>306</v>
      </c>
      <c r="H127" s="249">
        <v>9.8800000000000008</v>
      </c>
      <c r="I127" s="250"/>
      <c r="J127" s="251">
        <f t="shared" si="20"/>
        <v>0</v>
      </c>
      <c r="K127" s="247" t="s">
        <v>44</v>
      </c>
      <c r="L127" s="252"/>
      <c r="M127" s="253" t="s">
        <v>44</v>
      </c>
      <c r="N127" s="254" t="s">
        <v>53</v>
      </c>
      <c r="O127" s="67"/>
      <c r="P127" s="193">
        <f t="shared" si="21"/>
        <v>0</v>
      </c>
      <c r="Q127" s="193">
        <v>0</v>
      </c>
      <c r="R127" s="193">
        <f t="shared" si="22"/>
        <v>0</v>
      </c>
      <c r="S127" s="193">
        <v>0</v>
      </c>
      <c r="T127" s="194">
        <f t="shared" si="23"/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5" t="s">
        <v>922</v>
      </c>
      <c r="AT127" s="195" t="s">
        <v>447</v>
      </c>
      <c r="AU127" s="195" t="s">
        <v>123</v>
      </c>
      <c r="AY127" s="19" t="s">
        <v>221</v>
      </c>
      <c r="BE127" s="196">
        <f t="shared" si="24"/>
        <v>0</v>
      </c>
      <c r="BF127" s="196">
        <f t="shared" si="25"/>
        <v>0</v>
      </c>
      <c r="BG127" s="196">
        <f t="shared" si="26"/>
        <v>0</v>
      </c>
      <c r="BH127" s="196">
        <f t="shared" si="27"/>
        <v>0</v>
      </c>
      <c r="BI127" s="196">
        <f t="shared" si="28"/>
        <v>0</v>
      </c>
      <c r="BJ127" s="19" t="s">
        <v>89</v>
      </c>
      <c r="BK127" s="196">
        <f t="shared" si="29"/>
        <v>0</v>
      </c>
      <c r="BL127" s="19" t="s">
        <v>922</v>
      </c>
      <c r="BM127" s="195" t="s">
        <v>1716</v>
      </c>
    </row>
    <row r="128" spans="1:65" s="2" customFormat="1" ht="14.45" customHeight="1">
      <c r="A128" s="37"/>
      <c r="B128" s="38"/>
      <c r="C128" s="245" t="s">
        <v>427</v>
      </c>
      <c r="D128" s="245" t="s">
        <v>447</v>
      </c>
      <c r="E128" s="246" t="s">
        <v>1717</v>
      </c>
      <c r="F128" s="247" t="s">
        <v>1718</v>
      </c>
      <c r="G128" s="248" t="s">
        <v>1627</v>
      </c>
      <c r="H128" s="249">
        <v>13</v>
      </c>
      <c r="I128" s="250"/>
      <c r="J128" s="251">
        <f t="shared" si="20"/>
        <v>0</v>
      </c>
      <c r="K128" s="247" t="s">
        <v>44</v>
      </c>
      <c r="L128" s="252"/>
      <c r="M128" s="253" t="s">
        <v>44</v>
      </c>
      <c r="N128" s="254" t="s">
        <v>53</v>
      </c>
      <c r="O128" s="67"/>
      <c r="P128" s="193">
        <f t="shared" si="21"/>
        <v>0</v>
      </c>
      <c r="Q128" s="193">
        <v>0</v>
      </c>
      <c r="R128" s="193">
        <f t="shared" si="22"/>
        <v>0</v>
      </c>
      <c r="S128" s="193">
        <v>0</v>
      </c>
      <c r="T128" s="194">
        <f t="shared" si="23"/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922</v>
      </c>
      <c r="AT128" s="195" t="s">
        <v>447</v>
      </c>
      <c r="AU128" s="195" t="s">
        <v>123</v>
      </c>
      <c r="AY128" s="19" t="s">
        <v>221</v>
      </c>
      <c r="BE128" s="196">
        <f t="shared" si="24"/>
        <v>0</v>
      </c>
      <c r="BF128" s="196">
        <f t="shared" si="25"/>
        <v>0</v>
      </c>
      <c r="BG128" s="196">
        <f t="shared" si="26"/>
        <v>0</v>
      </c>
      <c r="BH128" s="196">
        <f t="shared" si="27"/>
        <v>0</v>
      </c>
      <c r="BI128" s="196">
        <f t="shared" si="28"/>
        <v>0</v>
      </c>
      <c r="BJ128" s="19" t="s">
        <v>89</v>
      </c>
      <c r="BK128" s="196">
        <f t="shared" si="29"/>
        <v>0</v>
      </c>
      <c r="BL128" s="19" t="s">
        <v>922</v>
      </c>
      <c r="BM128" s="195" t="s">
        <v>1719</v>
      </c>
    </row>
    <row r="129" spans="1:65" s="12" customFormat="1" ht="20.85" customHeight="1">
      <c r="B129" s="168"/>
      <c r="C129" s="169"/>
      <c r="D129" s="170" t="s">
        <v>81</v>
      </c>
      <c r="E129" s="182" t="s">
        <v>1720</v>
      </c>
      <c r="F129" s="182" t="s">
        <v>1720</v>
      </c>
      <c r="G129" s="169"/>
      <c r="H129" s="169"/>
      <c r="I129" s="172"/>
      <c r="J129" s="183">
        <f>BK129</f>
        <v>0</v>
      </c>
      <c r="K129" s="169"/>
      <c r="L129" s="174"/>
      <c r="M129" s="175"/>
      <c r="N129" s="176"/>
      <c r="O129" s="176"/>
      <c r="P129" s="177">
        <f>SUM(P130:P140)</f>
        <v>0</v>
      </c>
      <c r="Q129" s="176"/>
      <c r="R129" s="177">
        <f>SUM(R130:R140)</f>
        <v>0</v>
      </c>
      <c r="S129" s="176"/>
      <c r="T129" s="178">
        <f>SUM(T130:T140)</f>
        <v>0</v>
      </c>
      <c r="AR129" s="179" t="s">
        <v>89</v>
      </c>
      <c r="AT129" s="180" t="s">
        <v>81</v>
      </c>
      <c r="AU129" s="180" t="s">
        <v>21</v>
      </c>
      <c r="AY129" s="179" t="s">
        <v>221</v>
      </c>
      <c r="BK129" s="181">
        <f>SUM(BK130:BK140)</f>
        <v>0</v>
      </c>
    </row>
    <row r="130" spans="1:65" s="2" customFormat="1" ht="14.45" customHeight="1">
      <c r="A130" s="37"/>
      <c r="B130" s="38"/>
      <c r="C130" s="184" t="s">
        <v>431</v>
      </c>
      <c r="D130" s="184" t="s">
        <v>223</v>
      </c>
      <c r="E130" s="185" t="s">
        <v>1721</v>
      </c>
      <c r="F130" s="186" t="s">
        <v>1722</v>
      </c>
      <c r="G130" s="187" t="s">
        <v>1627</v>
      </c>
      <c r="H130" s="188">
        <v>13</v>
      </c>
      <c r="I130" s="189"/>
      <c r="J130" s="190">
        <f t="shared" ref="J130:J140" si="30">ROUND(I130*H130,2)</f>
        <v>0</v>
      </c>
      <c r="K130" s="186" t="s">
        <v>44</v>
      </c>
      <c r="L130" s="42"/>
      <c r="M130" s="191" t="s">
        <v>44</v>
      </c>
      <c r="N130" s="192" t="s">
        <v>53</v>
      </c>
      <c r="O130" s="67"/>
      <c r="P130" s="193">
        <f t="shared" ref="P130:P140" si="31">O130*H130</f>
        <v>0</v>
      </c>
      <c r="Q130" s="193">
        <v>0</v>
      </c>
      <c r="R130" s="193">
        <f t="shared" ref="R130:R140" si="32">Q130*H130</f>
        <v>0</v>
      </c>
      <c r="S130" s="193">
        <v>0</v>
      </c>
      <c r="T130" s="194">
        <f t="shared" ref="T130:T140" si="33"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5" t="s">
        <v>579</v>
      </c>
      <c r="AT130" s="195" t="s">
        <v>223</v>
      </c>
      <c r="AU130" s="195" t="s">
        <v>123</v>
      </c>
      <c r="AY130" s="19" t="s">
        <v>221</v>
      </c>
      <c r="BE130" s="196">
        <f t="shared" ref="BE130:BE140" si="34">IF(N130="základní",J130,0)</f>
        <v>0</v>
      </c>
      <c r="BF130" s="196">
        <f t="shared" ref="BF130:BF140" si="35">IF(N130="snížená",J130,0)</f>
        <v>0</v>
      </c>
      <c r="BG130" s="196">
        <f t="shared" ref="BG130:BG140" si="36">IF(N130="zákl. přenesená",J130,0)</f>
        <v>0</v>
      </c>
      <c r="BH130" s="196">
        <f t="shared" ref="BH130:BH140" si="37">IF(N130="sníž. přenesená",J130,0)</f>
        <v>0</v>
      </c>
      <c r="BI130" s="196">
        <f t="shared" ref="BI130:BI140" si="38">IF(N130="nulová",J130,0)</f>
        <v>0</v>
      </c>
      <c r="BJ130" s="19" t="s">
        <v>89</v>
      </c>
      <c r="BK130" s="196">
        <f t="shared" ref="BK130:BK140" si="39">ROUND(I130*H130,2)</f>
        <v>0</v>
      </c>
      <c r="BL130" s="19" t="s">
        <v>579</v>
      </c>
      <c r="BM130" s="195" t="s">
        <v>1723</v>
      </c>
    </row>
    <row r="131" spans="1:65" s="2" customFormat="1" ht="14.45" customHeight="1">
      <c r="A131" s="37"/>
      <c r="B131" s="38"/>
      <c r="C131" s="184" t="s">
        <v>437</v>
      </c>
      <c r="D131" s="184" t="s">
        <v>223</v>
      </c>
      <c r="E131" s="185" t="s">
        <v>1724</v>
      </c>
      <c r="F131" s="186" t="s">
        <v>1725</v>
      </c>
      <c r="G131" s="187" t="s">
        <v>1726</v>
      </c>
      <c r="H131" s="263"/>
      <c r="I131" s="189"/>
      <c r="J131" s="190">
        <f t="shared" si="30"/>
        <v>0</v>
      </c>
      <c r="K131" s="186" t="s">
        <v>44</v>
      </c>
      <c r="L131" s="42"/>
      <c r="M131" s="191" t="s">
        <v>44</v>
      </c>
      <c r="N131" s="192" t="s">
        <v>53</v>
      </c>
      <c r="O131" s="67"/>
      <c r="P131" s="193">
        <f t="shared" si="31"/>
        <v>0</v>
      </c>
      <c r="Q131" s="193">
        <v>0</v>
      </c>
      <c r="R131" s="193">
        <f t="shared" si="32"/>
        <v>0</v>
      </c>
      <c r="S131" s="193">
        <v>0</v>
      </c>
      <c r="T131" s="194">
        <f t="shared" si="33"/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579</v>
      </c>
      <c r="AT131" s="195" t="s">
        <v>223</v>
      </c>
      <c r="AU131" s="195" t="s">
        <v>123</v>
      </c>
      <c r="AY131" s="19" t="s">
        <v>221</v>
      </c>
      <c r="BE131" s="196">
        <f t="shared" si="34"/>
        <v>0</v>
      </c>
      <c r="BF131" s="196">
        <f t="shared" si="35"/>
        <v>0</v>
      </c>
      <c r="BG131" s="196">
        <f t="shared" si="36"/>
        <v>0</v>
      </c>
      <c r="BH131" s="196">
        <f t="shared" si="37"/>
        <v>0</v>
      </c>
      <c r="BI131" s="196">
        <f t="shared" si="38"/>
        <v>0</v>
      </c>
      <c r="BJ131" s="19" t="s">
        <v>89</v>
      </c>
      <c r="BK131" s="196">
        <f t="shared" si="39"/>
        <v>0</v>
      </c>
      <c r="BL131" s="19" t="s">
        <v>579</v>
      </c>
      <c r="BM131" s="195" t="s">
        <v>1727</v>
      </c>
    </row>
    <row r="132" spans="1:65" s="2" customFormat="1" ht="14.45" customHeight="1">
      <c r="A132" s="37"/>
      <c r="B132" s="38"/>
      <c r="C132" s="184" t="s">
        <v>442</v>
      </c>
      <c r="D132" s="184" t="s">
        <v>223</v>
      </c>
      <c r="E132" s="185" t="s">
        <v>1728</v>
      </c>
      <c r="F132" s="186" t="s">
        <v>1729</v>
      </c>
      <c r="G132" s="187" t="s">
        <v>1726</v>
      </c>
      <c r="H132" s="263"/>
      <c r="I132" s="189"/>
      <c r="J132" s="190">
        <f t="shared" si="30"/>
        <v>0</v>
      </c>
      <c r="K132" s="186" t="s">
        <v>44</v>
      </c>
      <c r="L132" s="42"/>
      <c r="M132" s="191" t="s">
        <v>44</v>
      </c>
      <c r="N132" s="192" t="s">
        <v>53</v>
      </c>
      <c r="O132" s="67"/>
      <c r="P132" s="193">
        <f t="shared" si="31"/>
        <v>0</v>
      </c>
      <c r="Q132" s="193">
        <v>0</v>
      </c>
      <c r="R132" s="193">
        <f t="shared" si="32"/>
        <v>0</v>
      </c>
      <c r="S132" s="193">
        <v>0</v>
      </c>
      <c r="T132" s="194">
        <f t="shared" si="33"/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579</v>
      </c>
      <c r="AT132" s="195" t="s">
        <v>223</v>
      </c>
      <c r="AU132" s="195" t="s">
        <v>123</v>
      </c>
      <c r="AY132" s="19" t="s">
        <v>221</v>
      </c>
      <c r="BE132" s="196">
        <f t="shared" si="34"/>
        <v>0</v>
      </c>
      <c r="BF132" s="196">
        <f t="shared" si="35"/>
        <v>0</v>
      </c>
      <c r="BG132" s="196">
        <f t="shared" si="36"/>
        <v>0</v>
      </c>
      <c r="BH132" s="196">
        <f t="shared" si="37"/>
        <v>0</v>
      </c>
      <c r="BI132" s="196">
        <f t="shared" si="38"/>
        <v>0</v>
      </c>
      <c r="BJ132" s="19" t="s">
        <v>89</v>
      </c>
      <c r="BK132" s="196">
        <f t="shared" si="39"/>
        <v>0</v>
      </c>
      <c r="BL132" s="19" t="s">
        <v>579</v>
      </c>
      <c r="BM132" s="195" t="s">
        <v>1730</v>
      </c>
    </row>
    <row r="133" spans="1:65" s="2" customFormat="1" ht="14.45" customHeight="1">
      <c r="A133" s="37"/>
      <c r="B133" s="38"/>
      <c r="C133" s="184" t="s">
        <v>446</v>
      </c>
      <c r="D133" s="184" t="s">
        <v>223</v>
      </c>
      <c r="E133" s="185" t="s">
        <v>1731</v>
      </c>
      <c r="F133" s="186" t="s">
        <v>1732</v>
      </c>
      <c r="G133" s="187" t="s">
        <v>1726</v>
      </c>
      <c r="H133" s="263"/>
      <c r="I133" s="189"/>
      <c r="J133" s="190">
        <f t="shared" si="30"/>
        <v>0</v>
      </c>
      <c r="K133" s="186" t="s">
        <v>44</v>
      </c>
      <c r="L133" s="42"/>
      <c r="M133" s="191" t="s">
        <v>44</v>
      </c>
      <c r="N133" s="192" t="s">
        <v>53</v>
      </c>
      <c r="O133" s="67"/>
      <c r="P133" s="193">
        <f t="shared" si="31"/>
        <v>0</v>
      </c>
      <c r="Q133" s="193">
        <v>0</v>
      </c>
      <c r="R133" s="193">
        <f t="shared" si="32"/>
        <v>0</v>
      </c>
      <c r="S133" s="193">
        <v>0</v>
      </c>
      <c r="T133" s="194">
        <f t="shared" si="33"/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579</v>
      </c>
      <c r="AT133" s="195" t="s">
        <v>223</v>
      </c>
      <c r="AU133" s="195" t="s">
        <v>123</v>
      </c>
      <c r="AY133" s="19" t="s">
        <v>221</v>
      </c>
      <c r="BE133" s="196">
        <f t="shared" si="34"/>
        <v>0</v>
      </c>
      <c r="BF133" s="196">
        <f t="shared" si="35"/>
        <v>0</v>
      </c>
      <c r="BG133" s="196">
        <f t="shared" si="36"/>
        <v>0</v>
      </c>
      <c r="BH133" s="196">
        <f t="shared" si="37"/>
        <v>0</v>
      </c>
      <c r="BI133" s="196">
        <f t="shared" si="38"/>
        <v>0</v>
      </c>
      <c r="BJ133" s="19" t="s">
        <v>89</v>
      </c>
      <c r="BK133" s="196">
        <f t="shared" si="39"/>
        <v>0</v>
      </c>
      <c r="BL133" s="19" t="s">
        <v>579</v>
      </c>
      <c r="BM133" s="195" t="s">
        <v>1733</v>
      </c>
    </row>
    <row r="134" spans="1:65" s="2" customFormat="1" ht="14.45" customHeight="1">
      <c r="A134" s="37"/>
      <c r="B134" s="38"/>
      <c r="C134" s="184" t="s">
        <v>453</v>
      </c>
      <c r="D134" s="184" t="s">
        <v>223</v>
      </c>
      <c r="E134" s="185" t="s">
        <v>1734</v>
      </c>
      <c r="F134" s="186" t="s">
        <v>1735</v>
      </c>
      <c r="G134" s="187" t="s">
        <v>1726</v>
      </c>
      <c r="H134" s="263"/>
      <c r="I134" s="189"/>
      <c r="J134" s="190">
        <f t="shared" si="30"/>
        <v>0</v>
      </c>
      <c r="K134" s="186" t="s">
        <v>44</v>
      </c>
      <c r="L134" s="42"/>
      <c r="M134" s="191" t="s">
        <v>44</v>
      </c>
      <c r="N134" s="192" t="s">
        <v>53</v>
      </c>
      <c r="O134" s="67"/>
      <c r="P134" s="193">
        <f t="shared" si="31"/>
        <v>0</v>
      </c>
      <c r="Q134" s="193">
        <v>0</v>
      </c>
      <c r="R134" s="193">
        <f t="shared" si="32"/>
        <v>0</v>
      </c>
      <c r="S134" s="193">
        <v>0</v>
      </c>
      <c r="T134" s="194">
        <f t="shared" si="33"/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5" t="s">
        <v>579</v>
      </c>
      <c r="AT134" s="195" t="s">
        <v>223</v>
      </c>
      <c r="AU134" s="195" t="s">
        <v>123</v>
      </c>
      <c r="AY134" s="19" t="s">
        <v>221</v>
      </c>
      <c r="BE134" s="196">
        <f t="shared" si="34"/>
        <v>0</v>
      </c>
      <c r="BF134" s="196">
        <f t="shared" si="35"/>
        <v>0</v>
      </c>
      <c r="BG134" s="196">
        <f t="shared" si="36"/>
        <v>0</v>
      </c>
      <c r="BH134" s="196">
        <f t="shared" si="37"/>
        <v>0</v>
      </c>
      <c r="BI134" s="196">
        <f t="shared" si="38"/>
        <v>0</v>
      </c>
      <c r="BJ134" s="19" t="s">
        <v>89</v>
      </c>
      <c r="BK134" s="196">
        <f t="shared" si="39"/>
        <v>0</v>
      </c>
      <c r="BL134" s="19" t="s">
        <v>579</v>
      </c>
      <c r="BM134" s="195" t="s">
        <v>1736</v>
      </c>
    </row>
    <row r="135" spans="1:65" s="2" customFormat="1" ht="14.45" customHeight="1">
      <c r="A135" s="37"/>
      <c r="B135" s="38"/>
      <c r="C135" s="184" t="s">
        <v>457</v>
      </c>
      <c r="D135" s="184" t="s">
        <v>223</v>
      </c>
      <c r="E135" s="185" t="s">
        <v>1737</v>
      </c>
      <c r="F135" s="186" t="s">
        <v>1738</v>
      </c>
      <c r="G135" s="187" t="s">
        <v>1726</v>
      </c>
      <c r="H135" s="263"/>
      <c r="I135" s="189"/>
      <c r="J135" s="190">
        <f t="shared" si="30"/>
        <v>0</v>
      </c>
      <c r="K135" s="186" t="s">
        <v>44</v>
      </c>
      <c r="L135" s="42"/>
      <c r="M135" s="191" t="s">
        <v>44</v>
      </c>
      <c r="N135" s="192" t="s">
        <v>53</v>
      </c>
      <c r="O135" s="67"/>
      <c r="P135" s="193">
        <f t="shared" si="31"/>
        <v>0</v>
      </c>
      <c r="Q135" s="193">
        <v>0</v>
      </c>
      <c r="R135" s="193">
        <f t="shared" si="32"/>
        <v>0</v>
      </c>
      <c r="S135" s="193">
        <v>0</v>
      </c>
      <c r="T135" s="194">
        <f t="shared" si="33"/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579</v>
      </c>
      <c r="AT135" s="195" t="s">
        <v>223</v>
      </c>
      <c r="AU135" s="195" t="s">
        <v>123</v>
      </c>
      <c r="AY135" s="19" t="s">
        <v>221</v>
      </c>
      <c r="BE135" s="196">
        <f t="shared" si="34"/>
        <v>0</v>
      </c>
      <c r="BF135" s="196">
        <f t="shared" si="35"/>
        <v>0</v>
      </c>
      <c r="BG135" s="196">
        <f t="shared" si="36"/>
        <v>0</v>
      </c>
      <c r="BH135" s="196">
        <f t="shared" si="37"/>
        <v>0</v>
      </c>
      <c r="BI135" s="196">
        <f t="shared" si="38"/>
        <v>0</v>
      </c>
      <c r="BJ135" s="19" t="s">
        <v>89</v>
      </c>
      <c r="BK135" s="196">
        <f t="shared" si="39"/>
        <v>0</v>
      </c>
      <c r="BL135" s="19" t="s">
        <v>579</v>
      </c>
      <c r="BM135" s="195" t="s">
        <v>1739</v>
      </c>
    </row>
    <row r="136" spans="1:65" s="2" customFormat="1" ht="14.45" customHeight="1">
      <c r="A136" s="37"/>
      <c r="B136" s="38"/>
      <c r="C136" s="184" t="s">
        <v>462</v>
      </c>
      <c r="D136" s="184" t="s">
        <v>223</v>
      </c>
      <c r="E136" s="185" t="s">
        <v>1740</v>
      </c>
      <c r="F136" s="186" t="s">
        <v>1741</v>
      </c>
      <c r="G136" s="187" t="s">
        <v>1726</v>
      </c>
      <c r="H136" s="263"/>
      <c r="I136" s="189"/>
      <c r="J136" s="190">
        <f t="shared" si="30"/>
        <v>0</v>
      </c>
      <c r="K136" s="186" t="s">
        <v>44</v>
      </c>
      <c r="L136" s="42"/>
      <c r="M136" s="191" t="s">
        <v>44</v>
      </c>
      <c r="N136" s="192" t="s">
        <v>53</v>
      </c>
      <c r="O136" s="67"/>
      <c r="P136" s="193">
        <f t="shared" si="31"/>
        <v>0</v>
      </c>
      <c r="Q136" s="193">
        <v>0</v>
      </c>
      <c r="R136" s="193">
        <f t="shared" si="32"/>
        <v>0</v>
      </c>
      <c r="S136" s="193">
        <v>0</v>
      </c>
      <c r="T136" s="194">
        <f t="shared" si="33"/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5" t="s">
        <v>579</v>
      </c>
      <c r="AT136" s="195" t="s">
        <v>223</v>
      </c>
      <c r="AU136" s="195" t="s">
        <v>123</v>
      </c>
      <c r="AY136" s="19" t="s">
        <v>221</v>
      </c>
      <c r="BE136" s="196">
        <f t="shared" si="34"/>
        <v>0</v>
      </c>
      <c r="BF136" s="196">
        <f t="shared" si="35"/>
        <v>0</v>
      </c>
      <c r="BG136" s="196">
        <f t="shared" si="36"/>
        <v>0</v>
      </c>
      <c r="BH136" s="196">
        <f t="shared" si="37"/>
        <v>0</v>
      </c>
      <c r="BI136" s="196">
        <f t="shared" si="38"/>
        <v>0</v>
      </c>
      <c r="BJ136" s="19" t="s">
        <v>89</v>
      </c>
      <c r="BK136" s="196">
        <f t="shared" si="39"/>
        <v>0</v>
      </c>
      <c r="BL136" s="19" t="s">
        <v>579</v>
      </c>
      <c r="BM136" s="195" t="s">
        <v>1742</v>
      </c>
    </row>
    <row r="137" spans="1:65" s="2" customFormat="1" ht="14.45" customHeight="1">
      <c r="A137" s="37"/>
      <c r="B137" s="38"/>
      <c r="C137" s="184" t="s">
        <v>466</v>
      </c>
      <c r="D137" s="184" t="s">
        <v>223</v>
      </c>
      <c r="E137" s="185" t="s">
        <v>1743</v>
      </c>
      <c r="F137" s="186" t="s">
        <v>1744</v>
      </c>
      <c r="G137" s="187" t="s">
        <v>1745</v>
      </c>
      <c r="H137" s="188">
        <v>1</v>
      </c>
      <c r="I137" s="189"/>
      <c r="J137" s="190">
        <f t="shared" si="30"/>
        <v>0</v>
      </c>
      <c r="K137" s="186" t="s">
        <v>44</v>
      </c>
      <c r="L137" s="42"/>
      <c r="M137" s="191" t="s">
        <v>44</v>
      </c>
      <c r="N137" s="192" t="s">
        <v>53</v>
      </c>
      <c r="O137" s="67"/>
      <c r="P137" s="193">
        <f t="shared" si="31"/>
        <v>0</v>
      </c>
      <c r="Q137" s="193">
        <v>0</v>
      </c>
      <c r="R137" s="193">
        <f t="shared" si="32"/>
        <v>0</v>
      </c>
      <c r="S137" s="193">
        <v>0</v>
      </c>
      <c r="T137" s="194">
        <f t="shared" si="33"/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5" t="s">
        <v>579</v>
      </c>
      <c r="AT137" s="195" t="s">
        <v>223</v>
      </c>
      <c r="AU137" s="195" t="s">
        <v>123</v>
      </c>
      <c r="AY137" s="19" t="s">
        <v>221</v>
      </c>
      <c r="BE137" s="196">
        <f t="shared" si="34"/>
        <v>0</v>
      </c>
      <c r="BF137" s="196">
        <f t="shared" si="35"/>
        <v>0</v>
      </c>
      <c r="BG137" s="196">
        <f t="shared" si="36"/>
        <v>0</v>
      </c>
      <c r="BH137" s="196">
        <f t="shared" si="37"/>
        <v>0</v>
      </c>
      <c r="BI137" s="196">
        <f t="shared" si="38"/>
        <v>0</v>
      </c>
      <c r="BJ137" s="19" t="s">
        <v>89</v>
      </c>
      <c r="BK137" s="196">
        <f t="shared" si="39"/>
        <v>0</v>
      </c>
      <c r="BL137" s="19" t="s">
        <v>579</v>
      </c>
      <c r="BM137" s="195" t="s">
        <v>1746</v>
      </c>
    </row>
    <row r="138" spans="1:65" s="2" customFormat="1" ht="14.45" customHeight="1">
      <c r="A138" s="37"/>
      <c r="B138" s="38"/>
      <c r="C138" s="184" t="s">
        <v>29</v>
      </c>
      <c r="D138" s="184" t="s">
        <v>223</v>
      </c>
      <c r="E138" s="185" t="s">
        <v>1747</v>
      </c>
      <c r="F138" s="186" t="s">
        <v>1748</v>
      </c>
      <c r="G138" s="187" t="s">
        <v>1745</v>
      </c>
      <c r="H138" s="188">
        <v>1</v>
      </c>
      <c r="I138" s="189"/>
      <c r="J138" s="190">
        <f t="shared" si="30"/>
        <v>0</v>
      </c>
      <c r="K138" s="186" t="s">
        <v>44</v>
      </c>
      <c r="L138" s="42"/>
      <c r="M138" s="191" t="s">
        <v>44</v>
      </c>
      <c r="N138" s="192" t="s">
        <v>53</v>
      </c>
      <c r="O138" s="67"/>
      <c r="P138" s="193">
        <f t="shared" si="31"/>
        <v>0</v>
      </c>
      <c r="Q138" s="193">
        <v>0</v>
      </c>
      <c r="R138" s="193">
        <f t="shared" si="32"/>
        <v>0</v>
      </c>
      <c r="S138" s="193">
        <v>0</v>
      </c>
      <c r="T138" s="194">
        <f t="shared" si="33"/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5" t="s">
        <v>579</v>
      </c>
      <c r="AT138" s="195" t="s">
        <v>223</v>
      </c>
      <c r="AU138" s="195" t="s">
        <v>123</v>
      </c>
      <c r="AY138" s="19" t="s">
        <v>221</v>
      </c>
      <c r="BE138" s="196">
        <f t="shared" si="34"/>
        <v>0</v>
      </c>
      <c r="BF138" s="196">
        <f t="shared" si="35"/>
        <v>0</v>
      </c>
      <c r="BG138" s="196">
        <f t="shared" si="36"/>
        <v>0</v>
      </c>
      <c r="BH138" s="196">
        <f t="shared" si="37"/>
        <v>0</v>
      </c>
      <c r="BI138" s="196">
        <f t="shared" si="38"/>
        <v>0</v>
      </c>
      <c r="BJ138" s="19" t="s">
        <v>89</v>
      </c>
      <c r="BK138" s="196">
        <f t="shared" si="39"/>
        <v>0</v>
      </c>
      <c r="BL138" s="19" t="s">
        <v>579</v>
      </c>
      <c r="BM138" s="195" t="s">
        <v>1749</v>
      </c>
    </row>
    <row r="139" spans="1:65" s="2" customFormat="1" ht="14.45" customHeight="1">
      <c r="A139" s="37"/>
      <c r="B139" s="38"/>
      <c r="C139" s="184" t="s">
        <v>479</v>
      </c>
      <c r="D139" s="184" t="s">
        <v>223</v>
      </c>
      <c r="E139" s="185" t="s">
        <v>1750</v>
      </c>
      <c r="F139" s="186" t="s">
        <v>1751</v>
      </c>
      <c r="G139" s="187" t="s">
        <v>986</v>
      </c>
      <c r="H139" s="188">
        <v>4</v>
      </c>
      <c r="I139" s="189"/>
      <c r="J139" s="190">
        <f t="shared" si="30"/>
        <v>0</v>
      </c>
      <c r="K139" s="186" t="s">
        <v>44</v>
      </c>
      <c r="L139" s="42"/>
      <c r="M139" s="191" t="s">
        <v>44</v>
      </c>
      <c r="N139" s="192" t="s">
        <v>53</v>
      </c>
      <c r="O139" s="67"/>
      <c r="P139" s="193">
        <f t="shared" si="31"/>
        <v>0</v>
      </c>
      <c r="Q139" s="193">
        <v>0</v>
      </c>
      <c r="R139" s="193">
        <f t="shared" si="32"/>
        <v>0</v>
      </c>
      <c r="S139" s="193">
        <v>0</v>
      </c>
      <c r="T139" s="194">
        <f t="shared" si="33"/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579</v>
      </c>
      <c r="AT139" s="195" t="s">
        <v>223</v>
      </c>
      <c r="AU139" s="195" t="s">
        <v>123</v>
      </c>
      <c r="AY139" s="19" t="s">
        <v>221</v>
      </c>
      <c r="BE139" s="196">
        <f t="shared" si="34"/>
        <v>0</v>
      </c>
      <c r="BF139" s="196">
        <f t="shared" si="35"/>
        <v>0</v>
      </c>
      <c r="BG139" s="196">
        <f t="shared" si="36"/>
        <v>0</v>
      </c>
      <c r="BH139" s="196">
        <f t="shared" si="37"/>
        <v>0</v>
      </c>
      <c r="BI139" s="196">
        <f t="shared" si="38"/>
        <v>0</v>
      </c>
      <c r="BJ139" s="19" t="s">
        <v>89</v>
      </c>
      <c r="BK139" s="196">
        <f t="shared" si="39"/>
        <v>0</v>
      </c>
      <c r="BL139" s="19" t="s">
        <v>579</v>
      </c>
      <c r="BM139" s="195" t="s">
        <v>1752</v>
      </c>
    </row>
    <row r="140" spans="1:65" s="2" customFormat="1" ht="14.45" customHeight="1">
      <c r="A140" s="37"/>
      <c r="B140" s="38"/>
      <c r="C140" s="184" t="s">
        <v>126</v>
      </c>
      <c r="D140" s="184" t="s">
        <v>223</v>
      </c>
      <c r="E140" s="185" t="s">
        <v>1753</v>
      </c>
      <c r="F140" s="186" t="s">
        <v>1754</v>
      </c>
      <c r="G140" s="187" t="s">
        <v>986</v>
      </c>
      <c r="H140" s="188">
        <v>16</v>
      </c>
      <c r="I140" s="189"/>
      <c r="J140" s="190">
        <f t="shared" si="30"/>
        <v>0</v>
      </c>
      <c r="K140" s="186" t="s">
        <v>44</v>
      </c>
      <c r="L140" s="42"/>
      <c r="M140" s="191" t="s">
        <v>44</v>
      </c>
      <c r="N140" s="192" t="s">
        <v>53</v>
      </c>
      <c r="O140" s="67"/>
      <c r="P140" s="193">
        <f t="shared" si="31"/>
        <v>0</v>
      </c>
      <c r="Q140" s="193">
        <v>0</v>
      </c>
      <c r="R140" s="193">
        <f t="shared" si="32"/>
        <v>0</v>
      </c>
      <c r="S140" s="193">
        <v>0</v>
      </c>
      <c r="T140" s="194">
        <f t="shared" si="33"/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579</v>
      </c>
      <c r="AT140" s="195" t="s">
        <v>223</v>
      </c>
      <c r="AU140" s="195" t="s">
        <v>123</v>
      </c>
      <c r="AY140" s="19" t="s">
        <v>221</v>
      </c>
      <c r="BE140" s="196">
        <f t="shared" si="34"/>
        <v>0</v>
      </c>
      <c r="BF140" s="196">
        <f t="shared" si="35"/>
        <v>0</v>
      </c>
      <c r="BG140" s="196">
        <f t="shared" si="36"/>
        <v>0</v>
      </c>
      <c r="BH140" s="196">
        <f t="shared" si="37"/>
        <v>0</v>
      </c>
      <c r="BI140" s="196">
        <f t="shared" si="38"/>
        <v>0</v>
      </c>
      <c r="BJ140" s="19" t="s">
        <v>89</v>
      </c>
      <c r="BK140" s="196">
        <f t="shared" si="39"/>
        <v>0</v>
      </c>
      <c r="BL140" s="19" t="s">
        <v>579</v>
      </c>
      <c r="BM140" s="195" t="s">
        <v>1755</v>
      </c>
    </row>
    <row r="141" spans="1:65" s="12" customFormat="1" ht="20.85" customHeight="1">
      <c r="B141" s="168"/>
      <c r="C141" s="169"/>
      <c r="D141" s="170" t="s">
        <v>81</v>
      </c>
      <c r="E141" s="182" t="s">
        <v>222</v>
      </c>
      <c r="F141" s="182" t="s">
        <v>222</v>
      </c>
      <c r="G141" s="169"/>
      <c r="H141" s="169"/>
      <c r="I141" s="172"/>
      <c r="J141" s="183">
        <f>BK141</f>
        <v>0</v>
      </c>
      <c r="K141" s="169"/>
      <c r="L141" s="174"/>
      <c r="M141" s="175"/>
      <c r="N141" s="176"/>
      <c r="O141" s="176"/>
      <c r="P141" s="177">
        <f>SUM(P142:P156)</f>
        <v>0</v>
      </c>
      <c r="Q141" s="176"/>
      <c r="R141" s="177">
        <f>SUM(R142:R156)</f>
        <v>0</v>
      </c>
      <c r="S141" s="176"/>
      <c r="T141" s="178">
        <f>SUM(T142:T156)</f>
        <v>0</v>
      </c>
      <c r="AR141" s="179" t="s">
        <v>89</v>
      </c>
      <c r="AT141" s="180" t="s">
        <v>81</v>
      </c>
      <c r="AU141" s="180" t="s">
        <v>21</v>
      </c>
      <c r="AY141" s="179" t="s">
        <v>221</v>
      </c>
      <c r="BK141" s="181">
        <f>SUM(BK142:BK156)</f>
        <v>0</v>
      </c>
    </row>
    <row r="142" spans="1:65" s="2" customFormat="1" ht="14.45" customHeight="1">
      <c r="A142" s="37"/>
      <c r="B142" s="38"/>
      <c r="C142" s="184" t="s">
        <v>487</v>
      </c>
      <c r="D142" s="184" t="s">
        <v>223</v>
      </c>
      <c r="E142" s="185" t="s">
        <v>1756</v>
      </c>
      <c r="F142" s="186" t="s">
        <v>1757</v>
      </c>
      <c r="G142" s="187" t="s">
        <v>133</v>
      </c>
      <c r="H142" s="188">
        <v>95</v>
      </c>
      <c r="I142" s="189"/>
      <c r="J142" s="190">
        <f t="shared" ref="J142:J156" si="40">ROUND(I142*H142,2)</f>
        <v>0</v>
      </c>
      <c r="K142" s="186" t="s">
        <v>44</v>
      </c>
      <c r="L142" s="42"/>
      <c r="M142" s="191" t="s">
        <v>44</v>
      </c>
      <c r="N142" s="192" t="s">
        <v>53</v>
      </c>
      <c r="O142" s="67"/>
      <c r="P142" s="193">
        <f t="shared" ref="P142:P156" si="41">O142*H142</f>
        <v>0</v>
      </c>
      <c r="Q142" s="193">
        <v>0</v>
      </c>
      <c r="R142" s="193">
        <f t="shared" ref="R142:R156" si="42">Q142*H142</f>
        <v>0</v>
      </c>
      <c r="S142" s="193">
        <v>0</v>
      </c>
      <c r="T142" s="194">
        <f t="shared" ref="T142:T156" si="43"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5" t="s">
        <v>579</v>
      </c>
      <c r="AT142" s="195" t="s">
        <v>223</v>
      </c>
      <c r="AU142" s="195" t="s">
        <v>123</v>
      </c>
      <c r="AY142" s="19" t="s">
        <v>221</v>
      </c>
      <c r="BE142" s="196">
        <f t="shared" ref="BE142:BE156" si="44">IF(N142="základní",J142,0)</f>
        <v>0</v>
      </c>
      <c r="BF142" s="196">
        <f t="shared" ref="BF142:BF156" si="45">IF(N142="snížená",J142,0)</f>
        <v>0</v>
      </c>
      <c r="BG142" s="196">
        <f t="shared" ref="BG142:BG156" si="46">IF(N142="zákl. přenesená",J142,0)</f>
        <v>0</v>
      </c>
      <c r="BH142" s="196">
        <f t="shared" ref="BH142:BH156" si="47">IF(N142="sníž. přenesená",J142,0)</f>
        <v>0</v>
      </c>
      <c r="BI142" s="196">
        <f t="shared" ref="BI142:BI156" si="48">IF(N142="nulová",J142,0)</f>
        <v>0</v>
      </c>
      <c r="BJ142" s="19" t="s">
        <v>89</v>
      </c>
      <c r="BK142" s="196">
        <f t="shared" ref="BK142:BK156" si="49">ROUND(I142*H142,2)</f>
        <v>0</v>
      </c>
      <c r="BL142" s="19" t="s">
        <v>579</v>
      </c>
      <c r="BM142" s="195" t="s">
        <v>1758</v>
      </c>
    </row>
    <row r="143" spans="1:65" s="2" customFormat="1" ht="14.45" customHeight="1">
      <c r="A143" s="37"/>
      <c r="B143" s="38"/>
      <c r="C143" s="184" t="s">
        <v>492</v>
      </c>
      <c r="D143" s="184" t="s">
        <v>223</v>
      </c>
      <c r="E143" s="185" t="s">
        <v>1759</v>
      </c>
      <c r="F143" s="186" t="s">
        <v>1760</v>
      </c>
      <c r="G143" s="187" t="s">
        <v>306</v>
      </c>
      <c r="H143" s="188">
        <v>10.79</v>
      </c>
      <c r="I143" s="189"/>
      <c r="J143" s="190">
        <f t="shared" si="40"/>
        <v>0</v>
      </c>
      <c r="K143" s="186" t="s">
        <v>44</v>
      </c>
      <c r="L143" s="42"/>
      <c r="M143" s="191" t="s">
        <v>44</v>
      </c>
      <c r="N143" s="192" t="s">
        <v>53</v>
      </c>
      <c r="O143" s="67"/>
      <c r="P143" s="193">
        <f t="shared" si="41"/>
        <v>0</v>
      </c>
      <c r="Q143" s="193">
        <v>0</v>
      </c>
      <c r="R143" s="193">
        <f t="shared" si="42"/>
        <v>0</v>
      </c>
      <c r="S143" s="193">
        <v>0</v>
      </c>
      <c r="T143" s="194">
        <f t="shared" si="43"/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579</v>
      </c>
      <c r="AT143" s="195" t="s">
        <v>223</v>
      </c>
      <c r="AU143" s="195" t="s">
        <v>123</v>
      </c>
      <c r="AY143" s="19" t="s">
        <v>221</v>
      </c>
      <c r="BE143" s="196">
        <f t="shared" si="44"/>
        <v>0</v>
      </c>
      <c r="BF143" s="196">
        <f t="shared" si="45"/>
        <v>0</v>
      </c>
      <c r="BG143" s="196">
        <f t="shared" si="46"/>
        <v>0</v>
      </c>
      <c r="BH143" s="196">
        <f t="shared" si="47"/>
        <v>0</v>
      </c>
      <c r="BI143" s="196">
        <f t="shared" si="48"/>
        <v>0</v>
      </c>
      <c r="BJ143" s="19" t="s">
        <v>89</v>
      </c>
      <c r="BK143" s="196">
        <f t="shared" si="49"/>
        <v>0</v>
      </c>
      <c r="BL143" s="19" t="s">
        <v>579</v>
      </c>
      <c r="BM143" s="195" t="s">
        <v>1761</v>
      </c>
    </row>
    <row r="144" spans="1:65" s="2" customFormat="1" ht="14.45" customHeight="1">
      <c r="A144" s="37"/>
      <c r="B144" s="38"/>
      <c r="C144" s="184" t="s">
        <v>498</v>
      </c>
      <c r="D144" s="184" t="s">
        <v>223</v>
      </c>
      <c r="E144" s="185" t="s">
        <v>1762</v>
      </c>
      <c r="F144" s="186" t="s">
        <v>1763</v>
      </c>
      <c r="G144" s="187" t="s">
        <v>1627</v>
      </c>
      <c r="H144" s="188">
        <v>13</v>
      </c>
      <c r="I144" s="189"/>
      <c r="J144" s="190">
        <f t="shared" si="40"/>
        <v>0</v>
      </c>
      <c r="K144" s="186" t="s">
        <v>44</v>
      </c>
      <c r="L144" s="42"/>
      <c r="M144" s="191" t="s">
        <v>44</v>
      </c>
      <c r="N144" s="192" t="s">
        <v>53</v>
      </c>
      <c r="O144" s="67"/>
      <c r="P144" s="193">
        <f t="shared" si="41"/>
        <v>0</v>
      </c>
      <c r="Q144" s="193">
        <v>0</v>
      </c>
      <c r="R144" s="193">
        <f t="shared" si="42"/>
        <v>0</v>
      </c>
      <c r="S144" s="193">
        <v>0</v>
      </c>
      <c r="T144" s="194">
        <f t="shared" si="43"/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5" t="s">
        <v>579</v>
      </c>
      <c r="AT144" s="195" t="s">
        <v>223</v>
      </c>
      <c r="AU144" s="195" t="s">
        <v>123</v>
      </c>
      <c r="AY144" s="19" t="s">
        <v>221</v>
      </c>
      <c r="BE144" s="196">
        <f t="shared" si="44"/>
        <v>0</v>
      </c>
      <c r="BF144" s="196">
        <f t="shared" si="45"/>
        <v>0</v>
      </c>
      <c r="BG144" s="196">
        <f t="shared" si="46"/>
        <v>0</v>
      </c>
      <c r="BH144" s="196">
        <f t="shared" si="47"/>
        <v>0</v>
      </c>
      <c r="BI144" s="196">
        <f t="shared" si="48"/>
        <v>0</v>
      </c>
      <c r="BJ144" s="19" t="s">
        <v>89</v>
      </c>
      <c r="BK144" s="196">
        <f t="shared" si="49"/>
        <v>0</v>
      </c>
      <c r="BL144" s="19" t="s">
        <v>579</v>
      </c>
      <c r="BM144" s="195" t="s">
        <v>1764</v>
      </c>
    </row>
    <row r="145" spans="1:65" s="2" customFormat="1" ht="14.45" customHeight="1">
      <c r="A145" s="37"/>
      <c r="B145" s="38"/>
      <c r="C145" s="184" t="s">
        <v>507</v>
      </c>
      <c r="D145" s="184" t="s">
        <v>223</v>
      </c>
      <c r="E145" s="185" t="s">
        <v>1765</v>
      </c>
      <c r="F145" s="186" t="s">
        <v>1766</v>
      </c>
      <c r="G145" s="187" t="s">
        <v>121</v>
      </c>
      <c r="H145" s="188">
        <v>265</v>
      </c>
      <c r="I145" s="189"/>
      <c r="J145" s="190">
        <f t="shared" si="40"/>
        <v>0</v>
      </c>
      <c r="K145" s="186" t="s">
        <v>44</v>
      </c>
      <c r="L145" s="42"/>
      <c r="M145" s="191" t="s">
        <v>44</v>
      </c>
      <c r="N145" s="192" t="s">
        <v>53</v>
      </c>
      <c r="O145" s="67"/>
      <c r="P145" s="193">
        <f t="shared" si="41"/>
        <v>0</v>
      </c>
      <c r="Q145" s="193">
        <v>0</v>
      </c>
      <c r="R145" s="193">
        <f t="shared" si="42"/>
        <v>0</v>
      </c>
      <c r="S145" s="193">
        <v>0</v>
      </c>
      <c r="T145" s="194">
        <f t="shared" si="43"/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579</v>
      </c>
      <c r="AT145" s="195" t="s">
        <v>223</v>
      </c>
      <c r="AU145" s="195" t="s">
        <v>123</v>
      </c>
      <c r="AY145" s="19" t="s">
        <v>221</v>
      </c>
      <c r="BE145" s="196">
        <f t="shared" si="44"/>
        <v>0</v>
      </c>
      <c r="BF145" s="196">
        <f t="shared" si="45"/>
        <v>0</v>
      </c>
      <c r="BG145" s="196">
        <f t="shared" si="46"/>
        <v>0</v>
      </c>
      <c r="BH145" s="196">
        <f t="shared" si="47"/>
        <v>0</v>
      </c>
      <c r="BI145" s="196">
        <f t="shared" si="48"/>
        <v>0</v>
      </c>
      <c r="BJ145" s="19" t="s">
        <v>89</v>
      </c>
      <c r="BK145" s="196">
        <f t="shared" si="49"/>
        <v>0</v>
      </c>
      <c r="BL145" s="19" t="s">
        <v>579</v>
      </c>
      <c r="BM145" s="195" t="s">
        <v>1767</v>
      </c>
    </row>
    <row r="146" spans="1:65" s="2" customFormat="1" ht="14.45" customHeight="1">
      <c r="A146" s="37"/>
      <c r="B146" s="38"/>
      <c r="C146" s="184" t="s">
        <v>512</v>
      </c>
      <c r="D146" s="184" t="s">
        <v>223</v>
      </c>
      <c r="E146" s="185" t="s">
        <v>1768</v>
      </c>
      <c r="F146" s="186" t="s">
        <v>1769</v>
      </c>
      <c r="G146" s="187" t="s">
        <v>121</v>
      </c>
      <c r="H146" s="188">
        <v>95</v>
      </c>
      <c r="I146" s="189"/>
      <c r="J146" s="190">
        <f t="shared" si="40"/>
        <v>0</v>
      </c>
      <c r="K146" s="186" t="s">
        <v>44</v>
      </c>
      <c r="L146" s="42"/>
      <c r="M146" s="191" t="s">
        <v>44</v>
      </c>
      <c r="N146" s="192" t="s">
        <v>53</v>
      </c>
      <c r="O146" s="67"/>
      <c r="P146" s="193">
        <f t="shared" si="41"/>
        <v>0</v>
      </c>
      <c r="Q146" s="193">
        <v>0</v>
      </c>
      <c r="R146" s="193">
        <f t="shared" si="42"/>
        <v>0</v>
      </c>
      <c r="S146" s="193">
        <v>0</v>
      </c>
      <c r="T146" s="194">
        <f t="shared" si="43"/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5" t="s">
        <v>579</v>
      </c>
      <c r="AT146" s="195" t="s">
        <v>223</v>
      </c>
      <c r="AU146" s="195" t="s">
        <v>123</v>
      </c>
      <c r="AY146" s="19" t="s">
        <v>221</v>
      </c>
      <c r="BE146" s="196">
        <f t="shared" si="44"/>
        <v>0</v>
      </c>
      <c r="BF146" s="196">
        <f t="shared" si="45"/>
        <v>0</v>
      </c>
      <c r="BG146" s="196">
        <f t="shared" si="46"/>
        <v>0</v>
      </c>
      <c r="BH146" s="196">
        <f t="shared" si="47"/>
        <v>0</v>
      </c>
      <c r="BI146" s="196">
        <f t="shared" si="48"/>
        <v>0</v>
      </c>
      <c r="BJ146" s="19" t="s">
        <v>89</v>
      </c>
      <c r="BK146" s="196">
        <f t="shared" si="49"/>
        <v>0</v>
      </c>
      <c r="BL146" s="19" t="s">
        <v>579</v>
      </c>
      <c r="BM146" s="195" t="s">
        <v>1770</v>
      </c>
    </row>
    <row r="147" spans="1:65" s="2" customFormat="1" ht="14.45" customHeight="1">
      <c r="A147" s="37"/>
      <c r="B147" s="38"/>
      <c r="C147" s="184" t="s">
        <v>518</v>
      </c>
      <c r="D147" s="184" t="s">
        <v>223</v>
      </c>
      <c r="E147" s="185" t="s">
        <v>1771</v>
      </c>
      <c r="F147" s="186" t="s">
        <v>1772</v>
      </c>
      <c r="G147" s="187" t="s">
        <v>121</v>
      </c>
      <c r="H147" s="188">
        <v>265</v>
      </c>
      <c r="I147" s="189"/>
      <c r="J147" s="190">
        <f t="shared" si="40"/>
        <v>0</v>
      </c>
      <c r="K147" s="186" t="s">
        <v>44</v>
      </c>
      <c r="L147" s="42"/>
      <c r="M147" s="191" t="s">
        <v>44</v>
      </c>
      <c r="N147" s="192" t="s">
        <v>53</v>
      </c>
      <c r="O147" s="67"/>
      <c r="P147" s="193">
        <f t="shared" si="41"/>
        <v>0</v>
      </c>
      <c r="Q147" s="193">
        <v>0</v>
      </c>
      <c r="R147" s="193">
        <f t="shared" si="42"/>
        <v>0</v>
      </c>
      <c r="S147" s="193">
        <v>0</v>
      </c>
      <c r="T147" s="194">
        <f t="shared" si="43"/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579</v>
      </c>
      <c r="AT147" s="195" t="s">
        <v>223</v>
      </c>
      <c r="AU147" s="195" t="s">
        <v>123</v>
      </c>
      <c r="AY147" s="19" t="s">
        <v>221</v>
      </c>
      <c r="BE147" s="196">
        <f t="shared" si="44"/>
        <v>0</v>
      </c>
      <c r="BF147" s="196">
        <f t="shared" si="45"/>
        <v>0</v>
      </c>
      <c r="BG147" s="196">
        <f t="shared" si="46"/>
        <v>0</v>
      </c>
      <c r="BH147" s="196">
        <f t="shared" si="47"/>
        <v>0</v>
      </c>
      <c r="BI147" s="196">
        <f t="shared" si="48"/>
        <v>0</v>
      </c>
      <c r="BJ147" s="19" t="s">
        <v>89</v>
      </c>
      <c r="BK147" s="196">
        <f t="shared" si="49"/>
        <v>0</v>
      </c>
      <c r="BL147" s="19" t="s">
        <v>579</v>
      </c>
      <c r="BM147" s="195" t="s">
        <v>1773</v>
      </c>
    </row>
    <row r="148" spans="1:65" s="2" customFormat="1" ht="14.45" customHeight="1">
      <c r="A148" s="37"/>
      <c r="B148" s="38"/>
      <c r="C148" s="184" t="s">
        <v>522</v>
      </c>
      <c r="D148" s="184" t="s">
        <v>223</v>
      </c>
      <c r="E148" s="185" t="s">
        <v>1771</v>
      </c>
      <c r="F148" s="186" t="s">
        <v>1772</v>
      </c>
      <c r="G148" s="187" t="s">
        <v>121</v>
      </c>
      <c r="H148" s="188">
        <v>95</v>
      </c>
      <c r="I148" s="189"/>
      <c r="J148" s="190">
        <f t="shared" si="40"/>
        <v>0</v>
      </c>
      <c r="K148" s="186" t="s">
        <v>44</v>
      </c>
      <c r="L148" s="42"/>
      <c r="M148" s="191" t="s">
        <v>44</v>
      </c>
      <c r="N148" s="192" t="s">
        <v>53</v>
      </c>
      <c r="O148" s="67"/>
      <c r="P148" s="193">
        <f t="shared" si="41"/>
        <v>0</v>
      </c>
      <c r="Q148" s="193">
        <v>0</v>
      </c>
      <c r="R148" s="193">
        <f t="shared" si="42"/>
        <v>0</v>
      </c>
      <c r="S148" s="193">
        <v>0</v>
      </c>
      <c r="T148" s="194">
        <f t="shared" si="43"/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5" t="s">
        <v>579</v>
      </c>
      <c r="AT148" s="195" t="s">
        <v>223</v>
      </c>
      <c r="AU148" s="195" t="s">
        <v>123</v>
      </c>
      <c r="AY148" s="19" t="s">
        <v>221</v>
      </c>
      <c r="BE148" s="196">
        <f t="shared" si="44"/>
        <v>0</v>
      </c>
      <c r="BF148" s="196">
        <f t="shared" si="45"/>
        <v>0</v>
      </c>
      <c r="BG148" s="196">
        <f t="shared" si="46"/>
        <v>0</v>
      </c>
      <c r="BH148" s="196">
        <f t="shared" si="47"/>
        <v>0</v>
      </c>
      <c r="BI148" s="196">
        <f t="shared" si="48"/>
        <v>0</v>
      </c>
      <c r="BJ148" s="19" t="s">
        <v>89</v>
      </c>
      <c r="BK148" s="196">
        <f t="shared" si="49"/>
        <v>0</v>
      </c>
      <c r="BL148" s="19" t="s">
        <v>579</v>
      </c>
      <c r="BM148" s="195" t="s">
        <v>1774</v>
      </c>
    </row>
    <row r="149" spans="1:65" s="2" customFormat="1" ht="14.45" customHeight="1">
      <c r="A149" s="37"/>
      <c r="B149" s="38"/>
      <c r="C149" s="184" t="s">
        <v>526</v>
      </c>
      <c r="D149" s="184" t="s">
        <v>223</v>
      </c>
      <c r="E149" s="185" t="s">
        <v>1775</v>
      </c>
      <c r="F149" s="186" t="s">
        <v>1776</v>
      </c>
      <c r="G149" s="187" t="s">
        <v>121</v>
      </c>
      <c r="H149" s="188">
        <v>265</v>
      </c>
      <c r="I149" s="189"/>
      <c r="J149" s="190">
        <f t="shared" si="40"/>
        <v>0</v>
      </c>
      <c r="K149" s="186" t="s">
        <v>44</v>
      </c>
      <c r="L149" s="42"/>
      <c r="M149" s="191" t="s">
        <v>44</v>
      </c>
      <c r="N149" s="192" t="s">
        <v>53</v>
      </c>
      <c r="O149" s="67"/>
      <c r="P149" s="193">
        <f t="shared" si="41"/>
        <v>0</v>
      </c>
      <c r="Q149" s="193">
        <v>0</v>
      </c>
      <c r="R149" s="193">
        <f t="shared" si="42"/>
        <v>0</v>
      </c>
      <c r="S149" s="193">
        <v>0</v>
      </c>
      <c r="T149" s="194">
        <f t="shared" si="43"/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579</v>
      </c>
      <c r="AT149" s="195" t="s">
        <v>223</v>
      </c>
      <c r="AU149" s="195" t="s">
        <v>123</v>
      </c>
      <c r="AY149" s="19" t="s">
        <v>221</v>
      </c>
      <c r="BE149" s="196">
        <f t="shared" si="44"/>
        <v>0</v>
      </c>
      <c r="BF149" s="196">
        <f t="shared" si="45"/>
        <v>0</v>
      </c>
      <c r="BG149" s="196">
        <f t="shared" si="46"/>
        <v>0</v>
      </c>
      <c r="BH149" s="196">
        <f t="shared" si="47"/>
        <v>0</v>
      </c>
      <c r="BI149" s="196">
        <f t="shared" si="48"/>
        <v>0</v>
      </c>
      <c r="BJ149" s="19" t="s">
        <v>89</v>
      </c>
      <c r="BK149" s="196">
        <f t="shared" si="49"/>
        <v>0</v>
      </c>
      <c r="BL149" s="19" t="s">
        <v>579</v>
      </c>
      <c r="BM149" s="195" t="s">
        <v>1777</v>
      </c>
    </row>
    <row r="150" spans="1:65" s="2" customFormat="1" ht="14.45" customHeight="1">
      <c r="A150" s="37"/>
      <c r="B150" s="38"/>
      <c r="C150" s="184" t="s">
        <v>531</v>
      </c>
      <c r="D150" s="184" t="s">
        <v>223</v>
      </c>
      <c r="E150" s="185" t="s">
        <v>1775</v>
      </c>
      <c r="F150" s="186" t="s">
        <v>1776</v>
      </c>
      <c r="G150" s="187" t="s">
        <v>121</v>
      </c>
      <c r="H150" s="188">
        <v>95</v>
      </c>
      <c r="I150" s="189"/>
      <c r="J150" s="190">
        <f t="shared" si="40"/>
        <v>0</v>
      </c>
      <c r="K150" s="186" t="s">
        <v>44</v>
      </c>
      <c r="L150" s="42"/>
      <c r="M150" s="191" t="s">
        <v>44</v>
      </c>
      <c r="N150" s="192" t="s">
        <v>53</v>
      </c>
      <c r="O150" s="67"/>
      <c r="P150" s="193">
        <f t="shared" si="41"/>
        <v>0</v>
      </c>
      <c r="Q150" s="193">
        <v>0</v>
      </c>
      <c r="R150" s="193">
        <f t="shared" si="42"/>
        <v>0</v>
      </c>
      <c r="S150" s="193">
        <v>0</v>
      </c>
      <c r="T150" s="194">
        <f t="shared" si="43"/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5" t="s">
        <v>579</v>
      </c>
      <c r="AT150" s="195" t="s">
        <v>223</v>
      </c>
      <c r="AU150" s="195" t="s">
        <v>123</v>
      </c>
      <c r="AY150" s="19" t="s">
        <v>221</v>
      </c>
      <c r="BE150" s="196">
        <f t="shared" si="44"/>
        <v>0</v>
      </c>
      <c r="BF150" s="196">
        <f t="shared" si="45"/>
        <v>0</v>
      </c>
      <c r="BG150" s="196">
        <f t="shared" si="46"/>
        <v>0</v>
      </c>
      <c r="BH150" s="196">
        <f t="shared" si="47"/>
        <v>0</v>
      </c>
      <c r="BI150" s="196">
        <f t="shared" si="48"/>
        <v>0</v>
      </c>
      <c r="BJ150" s="19" t="s">
        <v>89</v>
      </c>
      <c r="BK150" s="196">
        <f t="shared" si="49"/>
        <v>0</v>
      </c>
      <c r="BL150" s="19" t="s">
        <v>579</v>
      </c>
      <c r="BM150" s="195" t="s">
        <v>1778</v>
      </c>
    </row>
    <row r="151" spans="1:65" s="2" customFormat="1" ht="14.45" customHeight="1">
      <c r="A151" s="37"/>
      <c r="B151" s="38"/>
      <c r="C151" s="184" t="s">
        <v>535</v>
      </c>
      <c r="D151" s="184" t="s">
        <v>223</v>
      </c>
      <c r="E151" s="185" t="s">
        <v>1779</v>
      </c>
      <c r="F151" s="186" t="s">
        <v>1780</v>
      </c>
      <c r="G151" s="187" t="s">
        <v>306</v>
      </c>
      <c r="H151" s="188">
        <v>79.5</v>
      </c>
      <c r="I151" s="189"/>
      <c r="J151" s="190">
        <f t="shared" si="40"/>
        <v>0</v>
      </c>
      <c r="K151" s="186" t="s">
        <v>44</v>
      </c>
      <c r="L151" s="42"/>
      <c r="M151" s="191" t="s">
        <v>44</v>
      </c>
      <c r="N151" s="192" t="s">
        <v>53</v>
      </c>
      <c r="O151" s="67"/>
      <c r="P151" s="193">
        <f t="shared" si="41"/>
        <v>0</v>
      </c>
      <c r="Q151" s="193">
        <v>0</v>
      </c>
      <c r="R151" s="193">
        <f t="shared" si="42"/>
        <v>0</v>
      </c>
      <c r="S151" s="193">
        <v>0</v>
      </c>
      <c r="T151" s="194">
        <f t="shared" si="43"/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579</v>
      </c>
      <c r="AT151" s="195" t="s">
        <v>223</v>
      </c>
      <c r="AU151" s="195" t="s">
        <v>123</v>
      </c>
      <c r="AY151" s="19" t="s">
        <v>221</v>
      </c>
      <c r="BE151" s="196">
        <f t="shared" si="44"/>
        <v>0</v>
      </c>
      <c r="BF151" s="196">
        <f t="shared" si="45"/>
        <v>0</v>
      </c>
      <c r="BG151" s="196">
        <f t="shared" si="46"/>
        <v>0</v>
      </c>
      <c r="BH151" s="196">
        <f t="shared" si="47"/>
        <v>0</v>
      </c>
      <c r="BI151" s="196">
        <f t="shared" si="48"/>
        <v>0</v>
      </c>
      <c r="BJ151" s="19" t="s">
        <v>89</v>
      </c>
      <c r="BK151" s="196">
        <f t="shared" si="49"/>
        <v>0</v>
      </c>
      <c r="BL151" s="19" t="s">
        <v>579</v>
      </c>
      <c r="BM151" s="195" t="s">
        <v>1781</v>
      </c>
    </row>
    <row r="152" spans="1:65" s="2" customFormat="1" ht="14.45" customHeight="1">
      <c r="A152" s="37"/>
      <c r="B152" s="38"/>
      <c r="C152" s="184" t="s">
        <v>539</v>
      </c>
      <c r="D152" s="184" t="s">
        <v>223</v>
      </c>
      <c r="E152" s="185" t="s">
        <v>1779</v>
      </c>
      <c r="F152" s="186" t="s">
        <v>1780</v>
      </c>
      <c r="G152" s="187" t="s">
        <v>306</v>
      </c>
      <c r="H152" s="188">
        <v>123.5</v>
      </c>
      <c r="I152" s="189"/>
      <c r="J152" s="190">
        <f t="shared" si="40"/>
        <v>0</v>
      </c>
      <c r="K152" s="186" t="s">
        <v>44</v>
      </c>
      <c r="L152" s="42"/>
      <c r="M152" s="191" t="s">
        <v>44</v>
      </c>
      <c r="N152" s="192" t="s">
        <v>53</v>
      </c>
      <c r="O152" s="67"/>
      <c r="P152" s="193">
        <f t="shared" si="41"/>
        <v>0</v>
      </c>
      <c r="Q152" s="193">
        <v>0</v>
      </c>
      <c r="R152" s="193">
        <f t="shared" si="42"/>
        <v>0</v>
      </c>
      <c r="S152" s="193">
        <v>0</v>
      </c>
      <c r="T152" s="194">
        <f t="shared" si="43"/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5" t="s">
        <v>579</v>
      </c>
      <c r="AT152" s="195" t="s">
        <v>223</v>
      </c>
      <c r="AU152" s="195" t="s">
        <v>123</v>
      </c>
      <c r="AY152" s="19" t="s">
        <v>221</v>
      </c>
      <c r="BE152" s="196">
        <f t="shared" si="44"/>
        <v>0</v>
      </c>
      <c r="BF152" s="196">
        <f t="shared" si="45"/>
        <v>0</v>
      </c>
      <c r="BG152" s="196">
        <f t="shared" si="46"/>
        <v>0</v>
      </c>
      <c r="BH152" s="196">
        <f t="shared" si="47"/>
        <v>0</v>
      </c>
      <c r="BI152" s="196">
        <f t="shared" si="48"/>
        <v>0</v>
      </c>
      <c r="BJ152" s="19" t="s">
        <v>89</v>
      </c>
      <c r="BK152" s="196">
        <f t="shared" si="49"/>
        <v>0</v>
      </c>
      <c r="BL152" s="19" t="s">
        <v>579</v>
      </c>
      <c r="BM152" s="195" t="s">
        <v>1782</v>
      </c>
    </row>
    <row r="153" spans="1:65" s="2" customFormat="1" ht="14.45" customHeight="1">
      <c r="A153" s="37"/>
      <c r="B153" s="38"/>
      <c r="C153" s="184" t="s">
        <v>543</v>
      </c>
      <c r="D153" s="184" t="s">
        <v>223</v>
      </c>
      <c r="E153" s="185" t="s">
        <v>1779</v>
      </c>
      <c r="F153" s="186" t="s">
        <v>1780</v>
      </c>
      <c r="G153" s="187" t="s">
        <v>306</v>
      </c>
      <c r="H153" s="188">
        <v>10.79</v>
      </c>
      <c r="I153" s="189"/>
      <c r="J153" s="190">
        <f t="shared" si="40"/>
        <v>0</v>
      </c>
      <c r="K153" s="186" t="s">
        <v>44</v>
      </c>
      <c r="L153" s="42"/>
      <c r="M153" s="191" t="s">
        <v>44</v>
      </c>
      <c r="N153" s="192" t="s">
        <v>53</v>
      </c>
      <c r="O153" s="67"/>
      <c r="P153" s="193">
        <f t="shared" si="41"/>
        <v>0</v>
      </c>
      <c r="Q153" s="193">
        <v>0</v>
      </c>
      <c r="R153" s="193">
        <f t="shared" si="42"/>
        <v>0</v>
      </c>
      <c r="S153" s="193">
        <v>0</v>
      </c>
      <c r="T153" s="194">
        <f t="shared" si="43"/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579</v>
      </c>
      <c r="AT153" s="195" t="s">
        <v>223</v>
      </c>
      <c r="AU153" s="195" t="s">
        <v>123</v>
      </c>
      <c r="AY153" s="19" t="s">
        <v>221</v>
      </c>
      <c r="BE153" s="196">
        <f t="shared" si="44"/>
        <v>0</v>
      </c>
      <c r="BF153" s="196">
        <f t="shared" si="45"/>
        <v>0</v>
      </c>
      <c r="BG153" s="196">
        <f t="shared" si="46"/>
        <v>0</v>
      </c>
      <c r="BH153" s="196">
        <f t="shared" si="47"/>
        <v>0</v>
      </c>
      <c r="BI153" s="196">
        <f t="shared" si="48"/>
        <v>0</v>
      </c>
      <c r="BJ153" s="19" t="s">
        <v>89</v>
      </c>
      <c r="BK153" s="196">
        <f t="shared" si="49"/>
        <v>0</v>
      </c>
      <c r="BL153" s="19" t="s">
        <v>579</v>
      </c>
      <c r="BM153" s="195" t="s">
        <v>1783</v>
      </c>
    </row>
    <row r="154" spans="1:65" s="2" customFormat="1" ht="14.45" customHeight="1">
      <c r="A154" s="37"/>
      <c r="B154" s="38"/>
      <c r="C154" s="184" t="s">
        <v>547</v>
      </c>
      <c r="D154" s="184" t="s">
        <v>223</v>
      </c>
      <c r="E154" s="185" t="s">
        <v>1784</v>
      </c>
      <c r="F154" s="186" t="s">
        <v>1785</v>
      </c>
      <c r="G154" s="187" t="s">
        <v>306</v>
      </c>
      <c r="H154" s="188">
        <v>56.98</v>
      </c>
      <c r="I154" s="189"/>
      <c r="J154" s="190">
        <f t="shared" si="40"/>
        <v>0</v>
      </c>
      <c r="K154" s="186" t="s">
        <v>44</v>
      </c>
      <c r="L154" s="42"/>
      <c r="M154" s="191" t="s">
        <v>44</v>
      </c>
      <c r="N154" s="192" t="s">
        <v>53</v>
      </c>
      <c r="O154" s="67"/>
      <c r="P154" s="193">
        <f t="shared" si="41"/>
        <v>0</v>
      </c>
      <c r="Q154" s="193">
        <v>0</v>
      </c>
      <c r="R154" s="193">
        <f t="shared" si="42"/>
        <v>0</v>
      </c>
      <c r="S154" s="193">
        <v>0</v>
      </c>
      <c r="T154" s="194">
        <f t="shared" si="43"/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5" t="s">
        <v>579</v>
      </c>
      <c r="AT154" s="195" t="s">
        <v>223</v>
      </c>
      <c r="AU154" s="195" t="s">
        <v>123</v>
      </c>
      <c r="AY154" s="19" t="s">
        <v>221</v>
      </c>
      <c r="BE154" s="196">
        <f t="shared" si="44"/>
        <v>0</v>
      </c>
      <c r="BF154" s="196">
        <f t="shared" si="45"/>
        <v>0</v>
      </c>
      <c r="BG154" s="196">
        <f t="shared" si="46"/>
        <v>0</v>
      </c>
      <c r="BH154" s="196">
        <f t="shared" si="47"/>
        <v>0</v>
      </c>
      <c r="BI154" s="196">
        <f t="shared" si="48"/>
        <v>0</v>
      </c>
      <c r="BJ154" s="19" t="s">
        <v>89</v>
      </c>
      <c r="BK154" s="196">
        <f t="shared" si="49"/>
        <v>0</v>
      </c>
      <c r="BL154" s="19" t="s">
        <v>579</v>
      </c>
      <c r="BM154" s="195" t="s">
        <v>1786</v>
      </c>
    </row>
    <row r="155" spans="1:65" s="2" customFormat="1" ht="14.45" customHeight="1">
      <c r="A155" s="37"/>
      <c r="B155" s="38"/>
      <c r="C155" s="184" t="s">
        <v>551</v>
      </c>
      <c r="D155" s="184" t="s">
        <v>223</v>
      </c>
      <c r="E155" s="185" t="s">
        <v>1784</v>
      </c>
      <c r="F155" s="186" t="s">
        <v>1785</v>
      </c>
      <c r="G155" s="187" t="s">
        <v>306</v>
      </c>
      <c r="H155" s="188">
        <v>108.3</v>
      </c>
      <c r="I155" s="189"/>
      <c r="J155" s="190">
        <f t="shared" si="40"/>
        <v>0</v>
      </c>
      <c r="K155" s="186" t="s">
        <v>44</v>
      </c>
      <c r="L155" s="42"/>
      <c r="M155" s="191" t="s">
        <v>44</v>
      </c>
      <c r="N155" s="192" t="s">
        <v>53</v>
      </c>
      <c r="O155" s="67"/>
      <c r="P155" s="193">
        <f t="shared" si="41"/>
        <v>0</v>
      </c>
      <c r="Q155" s="193">
        <v>0</v>
      </c>
      <c r="R155" s="193">
        <f t="shared" si="42"/>
        <v>0</v>
      </c>
      <c r="S155" s="193">
        <v>0</v>
      </c>
      <c r="T155" s="194">
        <f t="shared" si="43"/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579</v>
      </c>
      <c r="AT155" s="195" t="s">
        <v>223</v>
      </c>
      <c r="AU155" s="195" t="s">
        <v>123</v>
      </c>
      <c r="AY155" s="19" t="s">
        <v>221</v>
      </c>
      <c r="BE155" s="196">
        <f t="shared" si="44"/>
        <v>0</v>
      </c>
      <c r="BF155" s="196">
        <f t="shared" si="45"/>
        <v>0</v>
      </c>
      <c r="BG155" s="196">
        <f t="shared" si="46"/>
        <v>0</v>
      </c>
      <c r="BH155" s="196">
        <f t="shared" si="47"/>
        <v>0</v>
      </c>
      <c r="BI155" s="196">
        <f t="shared" si="48"/>
        <v>0</v>
      </c>
      <c r="BJ155" s="19" t="s">
        <v>89</v>
      </c>
      <c r="BK155" s="196">
        <f t="shared" si="49"/>
        <v>0</v>
      </c>
      <c r="BL155" s="19" t="s">
        <v>579</v>
      </c>
      <c r="BM155" s="195" t="s">
        <v>1787</v>
      </c>
    </row>
    <row r="156" spans="1:65" s="2" customFormat="1" ht="14.45" customHeight="1">
      <c r="A156" s="37"/>
      <c r="B156" s="38"/>
      <c r="C156" s="184" t="s">
        <v>558</v>
      </c>
      <c r="D156" s="184" t="s">
        <v>223</v>
      </c>
      <c r="E156" s="185" t="s">
        <v>1788</v>
      </c>
      <c r="F156" s="186" t="s">
        <v>1789</v>
      </c>
      <c r="G156" s="187" t="s">
        <v>121</v>
      </c>
      <c r="H156" s="188">
        <v>330</v>
      </c>
      <c r="I156" s="189"/>
      <c r="J156" s="190">
        <f t="shared" si="40"/>
        <v>0</v>
      </c>
      <c r="K156" s="186" t="s">
        <v>44</v>
      </c>
      <c r="L156" s="42"/>
      <c r="M156" s="258" t="s">
        <v>44</v>
      </c>
      <c r="N156" s="259" t="s">
        <v>53</v>
      </c>
      <c r="O156" s="260"/>
      <c r="P156" s="261">
        <f t="shared" si="41"/>
        <v>0</v>
      </c>
      <c r="Q156" s="261">
        <v>0</v>
      </c>
      <c r="R156" s="261">
        <f t="shared" si="42"/>
        <v>0</v>
      </c>
      <c r="S156" s="261">
        <v>0</v>
      </c>
      <c r="T156" s="262">
        <f t="shared" si="43"/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5" t="s">
        <v>579</v>
      </c>
      <c r="AT156" s="195" t="s">
        <v>223</v>
      </c>
      <c r="AU156" s="195" t="s">
        <v>123</v>
      </c>
      <c r="AY156" s="19" t="s">
        <v>221</v>
      </c>
      <c r="BE156" s="196">
        <f t="shared" si="44"/>
        <v>0</v>
      </c>
      <c r="BF156" s="196">
        <f t="shared" si="45"/>
        <v>0</v>
      </c>
      <c r="BG156" s="196">
        <f t="shared" si="46"/>
        <v>0</v>
      </c>
      <c r="BH156" s="196">
        <f t="shared" si="47"/>
        <v>0</v>
      </c>
      <c r="BI156" s="196">
        <f t="shared" si="48"/>
        <v>0</v>
      </c>
      <c r="BJ156" s="19" t="s">
        <v>89</v>
      </c>
      <c r="BK156" s="196">
        <f t="shared" si="49"/>
        <v>0</v>
      </c>
      <c r="BL156" s="19" t="s">
        <v>579</v>
      </c>
      <c r="BM156" s="195" t="s">
        <v>1790</v>
      </c>
    </row>
    <row r="157" spans="1:65" s="2" customFormat="1" ht="6.95" customHeight="1">
      <c r="A157" s="37"/>
      <c r="B157" s="50"/>
      <c r="C157" s="51"/>
      <c r="D157" s="51"/>
      <c r="E157" s="51"/>
      <c r="F157" s="51"/>
      <c r="G157" s="51"/>
      <c r="H157" s="51"/>
      <c r="I157" s="51"/>
      <c r="J157" s="51"/>
      <c r="K157" s="51"/>
      <c r="L157" s="42"/>
      <c r="M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</sheetData>
  <sheetProtection algorithmName="SHA-512" hashValue="6Wu9i96Lrmt/96uaAYBBr/pWbpaNaNkQjqqLi0g2MHuOHgn0R09mahSYqnQ5/6k3bch96DoiJwsEU2YHadbFmw==" saltValue="6wIWfsch1NMixAkM5HfYsRLbpxFkLCQQJ+wU0ibf/ZmoFpRcn0tn41wC06fw0LEwLWUks3afSlnIdKMMC9ZPUg==" spinCount="100000" sheet="1" objects="1" scenarios="1" formatColumns="0" formatRows="0" autoFilter="0"/>
  <autoFilter ref="C87:K156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4" fitToHeight="100" orientation="landscape" blackAndWhite="1" r:id="rId1"/>
  <headerFooter>
    <oddHeader>&amp;LMěsto Dobříš - stavební úpravy komunikace v ulici Březová&amp;CDOPAS s.r.o.&amp;RPOLOŽKOVÝ VÝKAZ VÝMĚR</oddHeader>
    <oddFooter>&amp;LSO 401 - Veřejné osvětlení&amp;CStrana &amp;P z &amp;N&amp;RPoložkový soupis prací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3"/>
  <sheetViews>
    <sheetView showGridLines="0" topLeftCell="A85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109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2"/>
      <c r="AT3" s="19" t="s">
        <v>21</v>
      </c>
    </row>
    <row r="4" spans="1:46" s="1" customFormat="1" ht="24.95" customHeight="1">
      <c r="B4" s="22"/>
      <c r="D4" s="114" t="s">
        <v>127</v>
      </c>
      <c r="L4" s="22"/>
      <c r="M4" s="115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6" t="s">
        <v>16</v>
      </c>
      <c r="L6" s="22"/>
    </row>
    <row r="7" spans="1:46" s="1" customFormat="1" ht="16.5" customHeight="1">
      <c r="B7" s="22"/>
      <c r="E7" s="415" t="str">
        <f>'Rekapitulace stavby'!K6</f>
        <v>Město Dobříš - stavební úpravy komunikace v ulici Březová</v>
      </c>
      <c r="F7" s="416"/>
      <c r="G7" s="416"/>
      <c r="H7" s="416"/>
      <c r="L7" s="22"/>
    </row>
    <row r="8" spans="1:46" s="1" customFormat="1" ht="12" customHeight="1">
      <c r="B8" s="22"/>
      <c r="D8" s="116" t="s">
        <v>141</v>
      </c>
      <c r="L8" s="22"/>
    </row>
    <row r="9" spans="1:46" s="2" customFormat="1" ht="16.5" customHeight="1">
      <c r="A9" s="37"/>
      <c r="B9" s="42"/>
      <c r="C9" s="37"/>
      <c r="D9" s="37"/>
      <c r="E9" s="415" t="s">
        <v>1791</v>
      </c>
      <c r="F9" s="417"/>
      <c r="G9" s="417"/>
      <c r="H9" s="417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6" t="s">
        <v>149</v>
      </c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6.5" customHeight="1">
      <c r="A11" s="37"/>
      <c r="B11" s="42"/>
      <c r="C11" s="37"/>
      <c r="D11" s="37"/>
      <c r="E11" s="418" t="s">
        <v>1792</v>
      </c>
      <c r="F11" s="417"/>
      <c r="G11" s="417"/>
      <c r="H11" s="417"/>
      <c r="I11" s="37"/>
      <c r="J11" s="37"/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6" t="s">
        <v>18</v>
      </c>
      <c r="E13" s="37"/>
      <c r="F13" s="106" t="s">
        <v>44</v>
      </c>
      <c r="G13" s="37"/>
      <c r="H13" s="37"/>
      <c r="I13" s="116" t="s">
        <v>20</v>
      </c>
      <c r="J13" s="106" t="s">
        <v>44</v>
      </c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6" t="s">
        <v>22</v>
      </c>
      <c r="E14" s="37"/>
      <c r="F14" s="106" t="s">
        <v>23</v>
      </c>
      <c r="G14" s="37"/>
      <c r="H14" s="37"/>
      <c r="I14" s="116" t="s">
        <v>24</v>
      </c>
      <c r="J14" s="118" t="str">
        <f>'Rekapitulace stavby'!AN8</f>
        <v>13. 6. 2021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6" t="s">
        <v>30</v>
      </c>
      <c r="E16" s="37"/>
      <c r="F16" s="37"/>
      <c r="G16" s="37"/>
      <c r="H16" s="37"/>
      <c r="I16" s="116" t="s">
        <v>31</v>
      </c>
      <c r="J16" s="106" t="s">
        <v>32</v>
      </c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">
        <v>33</v>
      </c>
      <c r="F17" s="37"/>
      <c r="G17" s="37"/>
      <c r="H17" s="37"/>
      <c r="I17" s="116" t="s">
        <v>34</v>
      </c>
      <c r="J17" s="106" t="s">
        <v>35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6.95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6" t="s">
        <v>36</v>
      </c>
      <c r="E19" s="37"/>
      <c r="F19" s="37"/>
      <c r="G19" s="37"/>
      <c r="H19" s="37"/>
      <c r="I19" s="116" t="s">
        <v>31</v>
      </c>
      <c r="J19" s="32" t="str">
        <f>'Rekapitulace stavby'!AN13</f>
        <v>Vyplň údaj</v>
      </c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19" t="str">
        <f>'Rekapitulace stavby'!E14</f>
        <v>Vyplň údaj</v>
      </c>
      <c r="F20" s="420"/>
      <c r="G20" s="420"/>
      <c r="H20" s="420"/>
      <c r="I20" s="116" t="s">
        <v>34</v>
      </c>
      <c r="J20" s="32" t="str">
        <f>'Rekapitulace stavby'!AN14</f>
        <v>Vyplň údaj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6.95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6" t="s">
        <v>38</v>
      </c>
      <c r="E22" s="37"/>
      <c r="F22" s="37"/>
      <c r="G22" s="37"/>
      <c r="H22" s="37"/>
      <c r="I22" s="116" t="s">
        <v>31</v>
      </c>
      <c r="J22" s="106" t="s">
        <v>39</v>
      </c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">
        <v>40</v>
      </c>
      <c r="F23" s="37"/>
      <c r="G23" s="37"/>
      <c r="H23" s="37"/>
      <c r="I23" s="116" t="s">
        <v>34</v>
      </c>
      <c r="J23" s="106" t="s">
        <v>41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6.95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6" t="s">
        <v>43</v>
      </c>
      <c r="E25" s="37"/>
      <c r="F25" s="37"/>
      <c r="G25" s="37"/>
      <c r="H25" s="37"/>
      <c r="I25" s="116" t="s">
        <v>31</v>
      </c>
      <c r="J25" s="106" t="s">
        <v>44</v>
      </c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">
        <v>45</v>
      </c>
      <c r="F26" s="37"/>
      <c r="G26" s="37"/>
      <c r="H26" s="37"/>
      <c r="I26" s="116" t="s">
        <v>34</v>
      </c>
      <c r="J26" s="106" t="s">
        <v>44</v>
      </c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6.95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6" t="s">
        <v>46</v>
      </c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47.25" customHeight="1">
      <c r="A29" s="121"/>
      <c r="B29" s="122"/>
      <c r="C29" s="121"/>
      <c r="D29" s="121"/>
      <c r="E29" s="421" t="s">
        <v>47</v>
      </c>
      <c r="F29" s="421"/>
      <c r="G29" s="421"/>
      <c r="H29" s="421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24"/>
      <c r="E31" s="124"/>
      <c r="F31" s="124"/>
      <c r="G31" s="124"/>
      <c r="H31" s="124"/>
      <c r="I31" s="124"/>
      <c r="J31" s="124"/>
      <c r="K31" s="124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35" customHeight="1">
      <c r="A32" s="37"/>
      <c r="B32" s="42"/>
      <c r="C32" s="37"/>
      <c r="D32" s="125" t="s">
        <v>48</v>
      </c>
      <c r="E32" s="37"/>
      <c r="F32" s="37"/>
      <c r="G32" s="37"/>
      <c r="H32" s="37"/>
      <c r="I32" s="37"/>
      <c r="J32" s="126">
        <f>ROUND(J87, 2)</f>
        <v>0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6.95" customHeight="1">
      <c r="A33" s="37"/>
      <c r="B33" s="42"/>
      <c r="C33" s="37"/>
      <c r="D33" s="124"/>
      <c r="E33" s="124"/>
      <c r="F33" s="124"/>
      <c r="G33" s="124"/>
      <c r="H33" s="124"/>
      <c r="I33" s="124"/>
      <c r="J33" s="124"/>
      <c r="K33" s="124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37"/>
      <c r="F34" s="127" t="s">
        <v>50</v>
      </c>
      <c r="G34" s="37"/>
      <c r="H34" s="37"/>
      <c r="I34" s="127" t="s">
        <v>49</v>
      </c>
      <c r="J34" s="127" t="s">
        <v>51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customHeight="1">
      <c r="A35" s="37"/>
      <c r="B35" s="42"/>
      <c r="C35" s="37"/>
      <c r="D35" s="128" t="s">
        <v>52</v>
      </c>
      <c r="E35" s="116" t="s">
        <v>53</v>
      </c>
      <c r="F35" s="129">
        <f>ROUND((SUM(BE87:BE112)),  2)</f>
        <v>0</v>
      </c>
      <c r="G35" s="37"/>
      <c r="H35" s="37"/>
      <c r="I35" s="130">
        <v>0.21</v>
      </c>
      <c r="J35" s="129">
        <f>ROUND(((SUM(BE87:BE112))*I35),  2)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customHeight="1">
      <c r="A36" s="37"/>
      <c r="B36" s="42"/>
      <c r="C36" s="37"/>
      <c r="D36" s="37"/>
      <c r="E36" s="116" t="s">
        <v>54</v>
      </c>
      <c r="F36" s="129">
        <f>ROUND((SUM(BF87:BF112)),  2)</f>
        <v>0</v>
      </c>
      <c r="G36" s="37"/>
      <c r="H36" s="37"/>
      <c r="I36" s="130">
        <v>0.15</v>
      </c>
      <c r="J36" s="129">
        <f>ROUND(((SUM(BF87:BF112))*I36),  2)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16" t="s">
        <v>55</v>
      </c>
      <c r="F37" s="129">
        <f>ROUND((SUM(BG87:BG112)),  2)</f>
        <v>0</v>
      </c>
      <c r="G37" s="37"/>
      <c r="H37" s="37"/>
      <c r="I37" s="130">
        <v>0.21</v>
      </c>
      <c r="J37" s="129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45" hidden="1" customHeight="1">
      <c r="A38" s="37"/>
      <c r="B38" s="42"/>
      <c r="C38" s="37"/>
      <c r="D38" s="37"/>
      <c r="E38" s="116" t="s">
        <v>56</v>
      </c>
      <c r="F38" s="129">
        <f>ROUND((SUM(BH87:BH112)),  2)</f>
        <v>0</v>
      </c>
      <c r="G38" s="37"/>
      <c r="H38" s="37"/>
      <c r="I38" s="130">
        <v>0.15</v>
      </c>
      <c r="J38" s="129">
        <f>0</f>
        <v>0</v>
      </c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45" hidden="1" customHeight="1">
      <c r="A39" s="37"/>
      <c r="B39" s="42"/>
      <c r="C39" s="37"/>
      <c r="D39" s="37"/>
      <c r="E39" s="116" t="s">
        <v>57</v>
      </c>
      <c r="F39" s="129">
        <f>ROUND((SUM(BI87:BI112)),  2)</f>
        <v>0</v>
      </c>
      <c r="G39" s="37"/>
      <c r="H39" s="37"/>
      <c r="I39" s="130">
        <v>0</v>
      </c>
      <c r="J39" s="129">
        <f>0</f>
        <v>0</v>
      </c>
      <c r="K39" s="37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6.95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35" customHeight="1">
      <c r="A41" s="37"/>
      <c r="B41" s="42"/>
      <c r="C41" s="131"/>
      <c r="D41" s="132" t="s">
        <v>58</v>
      </c>
      <c r="E41" s="133"/>
      <c r="F41" s="133"/>
      <c r="G41" s="134" t="s">
        <v>59</v>
      </c>
      <c r="H41" s="135" t="s">
        <v>60</v>
      </c>
      <c r="I41" s="133"/>
      <c r="J41" s="136">
        <f>SUM(J32:J39)</f>
        <v>0</v>
      </c>
      <c r="K41" s="137"/>
      <c r="L41" s="11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45" customHeight="1">
      <c r="A42" s="37"/>
      <c r="B42" s="138"/>
      <c r="C42" s="139"/>
      <c r="D42" s="139"/>
      <c r="E42" s="139"/>
      <c r="F42" s="139"/>
      <c r="G42" s="139"/>
      <c r="H42" s="139"/>
      <c r="I42" s="139"/>
      <c r="J42" s="139"/>
      <c r="K42" s="139"/>
      <c r="L42" s="11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6.95" customHeight="1">
      <c r="A46" s="37"/>
      <c r="B46" s="140"/>
      <c r="C46" s="141"/>
      <c r="D46" s="141"/>
      <c r="E46" s="141"/>
      <c r="F46" s="141"/>
      <c r="G46" s="141"/>
      <c r="H46" s="141"/>
      <c r="I46" s="141"/>
      <c r="J46" s="141"/>
      <c r="K46" s="141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4.95" customHeight="1">
      <c r="A47" s="37"/>
      <c r="B47" s="38"/>
      <c r="C47" s="25" t="s">
        <v>189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413" t="str">
        <f>E7</f>
        <v>Město Dobříš - stavební úpravy komunikace v ulici Březová</v>
      </c>
      <c r="F50" s="414"/>
      <c r="G50" s="414"/>
      <c r="H50" s="414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3"/>
      <c r="C51" s="31" t="s">
        <v>141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7"/>
      <c r="B52" s="38"/>
      <c r="C52" s="39"/>
      <c r="D52" s="39"/>
      <c r="E52" s="413" t="s">
        <v>1791</v>
      </c>
      <c r="F52" s="412"/>
      <c r="G52" s="412"/>
      <c r="H52" s="412"/>
      <c r="I52" s="39"/>
      <c r="J52" s="39"/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1" t="s">
        <v>149</v>
      </c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>
      <c r="A54" s="37"/>
      <c r="B54" s="38"/>
      <c r="C54" s="39"/>
      <c r="D54" s="39"/>
      <c r="E54" s="401" t="str">
        <f>E11</f>
        <v>SO 901 - Dočasná autobusová zastávka Větrník</v>
      </c>
      <c r="F54" s="412"/>
      <c r="G54" s="412"/>
      <c r="H54" s="412"/>
      <c r="I54" s="39"/>
      <c r="J54" s="39"/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6.95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1" t="s">
        <v>22</v>
      </c>
      <c r="D56" s="39"/>
      <c r="E56" s="39"/>
      <c r="F56" s="29" t="str">
        <f>F14</f>
        <v>Dobříš</v>
      </c>
      <c r="G56" s="39"/>
      <c r="H56" s="39"/>
      <c r="I56" s="31" t="s">
        <v>24</v>
      </c>
      <c r="J56" s="62" t="str">
        <f>IF(J14="","",J14)</f>
        <v>13. 6. 2021</v>
      </c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6.95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" customHeight="1">
      <c r="A58" s="37"/>
      <c r="B58" s="38"/>
      <c r="C58" s="31" t="s">
        <v>30</v>
      </c>
      <c r="D58" s="39"/>
      <c r="E58" s="39"/>
      <c r="F58" s="29" t="str">
        <f>E17</f>
        <v>Město Dobříš, Mírové náměstí 119, 263 01 Dobříš</v>
      </c>
      <c r="G58" s="39"/>
      <c r="H58" s="39"/>
      <c r="I58" s="31" t="s">
        <v>38</v>
      </c>
      <c r="J58" s="35" t="str">
        <f>E23</f>
        <v>DOPAS s.r.o.</v>
      </c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" customHeight="1">
      <c r="A59" s="37"/>
      <c r="B59" s="38"/>
      <c r="C59" s="31" t="s">
        <v>36</v>
      </c>
      <c r="D59" s="39"/>
      <c r="E59" s="39"/>
      <c r="F59" s="29" t="str">
        <f>IF(E20="","",E20)</f>
        <v>Vyplň údaj</v>
      </c>
      <c r="G59" s="39"/>
      <c r="H59" s="39"/>
      <c r="I59" s="31" t="s">
        <v>43</v>
      </c>
      <c r="J59" s="35" t="str">
        <f>E26</f>
        <v>L. Štuller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35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42" t="s">
        <v>190</v>
      </c>
      <c r="D61" s="143"/>
      <c r="E61" s="143"/>
      <c r="F61" s="143"/>
      <c r="G61" s="143"/>
      <c r="H61" s="143"/>
      <c r="I61" s="143"/>
      <c r="J61" s="144" t="s">
        <v>191</v>
      </c>
      <c r="K61" s="143"/>
      <c r="L61" s="11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35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5" t="s">
        <v>80</v>
      </c>
      <c r="D63" s="39"/>
      <c r="E63" s="39"/>
      <c r="F63" s="39"/>
      <c r="G63" s="39"/>
      <c r="H63" s="39"/>
      <c r="I63" s="39"/>
      <c r="J63" s="80">
        <f>J87</f>
        <v>0</v>
      </c>
      <c r="K63" s="39"/>
      <c r="L63" s="11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9" t="s">
        <v>192</v>
      </c>
    </row>
    <row r="64" spans="1:47" s="9" customFormat="1" ht="24.95" customHeight="1">
      <c r="B64" s="146"/>
      <c r="C64" s="147"/>
      <c r="D64" s="148" t="s">
        <v>193</v>
      </c>
      <c r="E64" s="149"/>
      <c r="F64" s="149"/>
      <c r="G64" s="149"/>
      <c r="H64" s="149"/>
      <c r="I64" s="149"/>
      <c r="J64" s="150">
        <f>J88</f>
        <v>0</v>
      </c>
      <c r="K64" s="147"/>
      <c r="L64" s="151"/>
    </row>
    <row r="65" spans="1:31" s="10" customFormat="1" ht="19.899999999999999" customHeight="1">
      <c r="B65" s="152"/>
      <c r="C65" s="100"/>
      <c r="D65" s="153" t="s">
        <v>199</v>
      </c>
      <c r="E65" s="154"/>
      <c r="F65" s="154"/>
      <c r="G65" s="154"/>
      <c r="H65" s="154"/>
      <c r="I65" s="154"/>
      <c r="J65" s="155">
        <f>J89</f>
        <v>0</v>
      </c>
      <c r="K65" s="100"/>
      <c r="L65" s="156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1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1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5" t="s">
        <v>206</v>
      </c>
      <c r="D72" s="39"/>
      <c r="E72" s="39"/>
      <c r="F72" s="39"/>
      <c r="G72" s="39"/>
      <c r="H72" s="39"/>
      <c r="I72" s="39"/>
      <c r="J72" s="39"/>
      <c r="K72" s="39"/>
      <c r="L72" s="11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1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413" t="str">
        <f>E7</f>
        <v>Město Dobříš - stavební úpravy komunikace v ulici Březová</v>
      </c>
      <c r="F75" s="414"/>
      <c r="G75" s="414"/>
      <c r="H75" s="414"/>
      <c r="I75" s="39"/>
      <c r="J75" s="39"/>
      <c r="K75" s="39"/>
      <c r="L75" s="11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1" customFormat="1" ht="12" customHeight="1">
      <c r="B76" s="23"/>
      <c r="C76" s="31" t="s">
        <v>141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7"/>
      <c r="B77" s="38"/>
      <c r="C77" s="39"/>
      <c r="D77" s="39"/>
      <c r="E77" s="413" t="s">
        <v>1791</v>
      </c>
      <c r="F77" s="412"/>
      <c r="G77" s="412"/>
      <c r="H77" s="412"/>
      <c r="I77" s="39"/>
      <c r="J77" s="39"/>
      <c r="K77" s="39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1" t="s">
        <v>149</v>
      </c>
      <c r="D78" s="39"/>
      <c r="E78" s="39"/>
      <c r="F78" s="39"/>
      <c r="G78" s="39"/>
      <c r="H78" s="39"/>
      <c r="I78" s="39"/>
      <c r="J78" s="39"/>
      <c r="K78" s="39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6.5" customHeight="1">
      <c r="A79" s="37"/>
      <c r="B79" s="38"/>
      <c r="C79" s="39"/>
      <c r="D79" s="39"/>
      <c r="E79" s="401" t="str">
        <f>E11</f>
        <v>SO 901 - Dočasná autobusová zastávka Větrník</v>
      </c>
      <c r="F79" s="412"/>
      <c r="G79" s="412"/>
      <c r="H79" s="412"/>
      <c r="I79" s="39"/>
      <c r="J79" s="39"/>
      <c r="K79" s="39"/>
      <c r="L79" s="11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2" customHeight="1">
      <c r="A81" s="37"/>
      <c r="B81" s="38"/>
      <c r="C81" s="31" t="s">
        <v>22</v>
      </c>
      <c r="D81" s="39"/>
      <c r="E81" s="39"/>
      <c r="F81" s="29" t="str">
        <f>F14</f>
        <v>Dobříš</v>
      </c>
      <c r="G81" s="39"/>
      <c r="H81" s="39"/>
      <c r="I81" s="31" t="s">
        <v>24</v>
      </c>
      <c r="J81" s="62" t="str">
        <f>IF(J14="","",J14)</f>
        <v>13. 6. 2021</v>
      </c>
      <c r="K81" s="39"/>
      <c r="L81" s="11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6.9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1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5.2" customHeight="1">
      <c r="A83" s="37"/>
      <c r="B83" s="38"/>
      <c r="C83" s="31" t="s">
        <v>30</v>
      </c>
      <c r="D83" s="39"/>
      <c r="E83" s="39"/>
      <c r="F83" s="29" t="str">
        <f>E17</f>
        <v>Město Dobříš, Mírové náměstí 119, 263 01 Dobříš</v>
      </c>
      <c r="G83" s="39"/>
      <c r="H83" s="39"/>
      <c r="I83" s="31" t="s">
        <v>38</v>
      </c>
      <c r="J83" s="35" t="str">
        <f>E23</f>
        <v>DOPAS s.r.o.</v>
      </c>
      <c r="K83" s="39"/>
      <c r="L83" s="11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5.2" customHeight="1">
      <c r="A84" s="37"/>
      <c r="B84" s="38"/>
      <c r="C84" s="31" t="s">
        <v>36</v>
      </c>
      <c r="D84" s="39"/>
      <c r="E84" s="39"/>
      <c r="F84" s="29" t="str">
        <f>IF(E20="","",E20)</f>
        <v>Vyplň údaj</v>
      </c>
      <c r="G84" s="39"/>
      <c r="H84" s="39"/>
      <c r="I84" s="31" t="s">
        <v>43</v>
      </c>
      <c r="J84" s="35" t="str">
        <f>E26</f>
        <v>L. Štuller</v>
      </c>
      <c r="K84" s="39"/>
      <c r="L84" s="11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0.35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1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11" customFormat="1" ht="29.25" customHeight="1">
      <c r="A86" s="157"/>
      <c r="B86" s="158"/>
      <c r="C86" s="159" t="s">
        <v>207</v>
      </c>
      <c r="D86" s="160" t="s">
        <v>67</v>
      </c>
      <c r="E86" s="160" t="s">
        <v>63</v>
      </c>
      <c r="F86" s="160" t="s">
        <v>64</v>
      </c>
      <c r="G86" s="160" t="s">
        <v>208</v>
      </c>
      <c r="H86" s="160" t="s">
        <v>209</v>
      </c>
      <c r="I86" s="160" t="s">
        <v>210</v>
      </c>
      <c r="J86" s="160" t="s">
        <v>191</v>
      </c>
      <c r="K86" s="161" t="s">
        <v>211</v>
      </c>
      <c r="L86" s="162"/>
      <c r="M86" s="71" t="s">
        <v>44</v>
      </c>
      <c r="N86" s="72" t="s">
        <v>52</v>
      </c>
      <c r="O86" s="72" t="s">
        <v>212</v>
      </c>
      <c r="P86" s="72" t="s">
        <v>213</v>
      </c>
      <c r="Q86" s="72" t="s">
        <v>214</v>
      </c>
      <c r="R86" s="72" t="s">
        <v>215</v>
      </c>
      <c r="S86" s="72" t="s">
        <v>216</v>
      </c>
      <c r="T86" s="73" t="s">
        <v>217</v>
      </c>
      <c r="U86" s="157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</row>
    <row r="87" spans="1:65" s="2" customFormat="1" ht="22.9" customHeight="1">
      <c r="A87" s="37"/>
      <c r="B87" s="38"/>
      <c r="C87" s="78" t="s">
        <v>218</v>
      </c>
      <c r="D87" s="39"/>
      <c r="E87" s="39"/>
      <c r="F87" s="39"/>
      <c r="G87" s="39"/>
      <c r="H87" s="39"/>
      <c r="I87" s="39"/>
      <c r="J87" s="163">
        <f>BK87</f>
        <v>0</v>
      </c>
      <c r="K87" s="39"/>
      <c r="L87" s="42"/>
      <c r="M87" s="74"/>
      <c r="N87" s="164"/>
      <c r="O87" s="75"/>
      <c r="P87" s="165">
        <f>P88</f>
        <v>0</v>
      </c>
      <c r="Q87" s="75"/>
      <c r="R87" s="165">
        <f>R88</f>
        <v>0.14472000000000002</v>
      </c>
      <c r="S87" s="75"/>
      <c r="T87" s="166">
        <f>T88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9" t="s">
        <v>81</v>
      </c>
      <c r="AU87" s="19" t="s">
        <v>192</v>
      </c>
      <c r="BK87" s="167">
        <f>BK88</f>
        <v>0</v>
      </c>
    </row>
    <row r="88" spans="1:65" s="12" customFormat="1" ht="25.9" customHeight="1">
      <c r="B88" s="168"/>
      <c r="C88" s="169"/>
      <c r="D88" s="170" t="s">
        <v>81</v>
      </c>
      <c r="E88" s="171" t="s">
        <v>219</v>
      </c>
      <c r="F88" s="171" t="s">
        <v>220</v>
      </c>
      <c r="G88" s="169"/>
      <c r="H88" s="169"/>
      <c r="I88" s="172"/>
      <c r="J88" s="173">
        <f>BK88</f>
        <v>0</v>
      </c>
      <c r="K88" s="169"/>
      <c r="L88" s="174"/>
      <c r="M88" s="175"/>
      <c r="N88" s="176"/>
      <c r="O88" s="176"/>
      <c r="P88" s="177">
        <f>P89</f>
        <v>0</v>
      </c>
      <c r="Q88" s="176"/>
      <c r="R88" s="177">
        <f>R89</f>
        <v>0.14472000000000002</v>
      </c>
      <c r="S88" s="176"/>
      <c r="T88" s="178">
        <f>T89</f>
        <v>0</v>
      </c>
      <c r="AR88" s="179" t="s">
        <v>89</v>
      </c>
      <c r="AT88" s="180" t="s">
        <v>81</v>
      </c>
      <c r="AU88" s="180" t="s">
        <v>82</v>
      </c>
      <c r="AY88" s="179" t="s">
        <v>221</v>
      </c>
      <c r="BK88" s="181">
        <f>BK89</f>
        <v>0</v>
      </c>
    </row>
    <row r="89" spans="1:65" s="12" customFormat="1" ht="22.9" customHeight="1">
      <c r="B89" s="168"/>
      <c r="C89" s="169"/>
      <c r="D89" s="170" t="s">
        <v>81</v>
      </c>
      <c r="E89" s="182" t="s">
        <v>272</v>
      </c>
      <c r="F89" s="182" t="s">
        <v>626</v>
      </c>
      <c r="G89" s="169"/>
      <c r="H89" s="169"/>
      <c r="I89" s="172"/>
      <c r="J89" s="183">
        <f>BK89</f>
        <v>0</v>
      </c>
      <c r="K89" s="169"/>
      <c r="L89" s="174"/>
      <c r="M89" s="175"/>
      <c r="N89" s="176"/>
      <c r="O89" s="176"/>
      <c r="P89" s="177">
        <f>SUM(P90:P112)</f>
        <v>0</v>
      </c>
      <c r="Q89" s="176"/>
      <c r="R89" s="177">
        <f>SUM(R90:R112)</f>
        <v>0.14472000000000002</v>
      </c>
      <c r="S89" s="176"/>
      <c r="T89" s="178">
        <f>SUM(T90:T112)</f>
        <v>0</v>
      </c>
      <c r="AR89" s="179" t="s">
        <v>89</v>
      </c>
      <c r="AT89" s="180" t="s">
        <v>81</v>
      </c>
      <c r="AU89" s="180" t="s">
        <v>89</v>
      </c>
      <c r="AY89" s="179" t="s">
        <v>221</v>
      </c>
      <c r="BK89" s="181">
        <f>SUM(BK90:BK112)</f>
        <v>0</v>
      </c>
    </row>
    <row r="90" spans="1:65" s="2" customFormat="1" ht="14.45" customHeight="1">
      <c r="A90" s="37"/>
      <c r="B90" s="38"/>
      <c r="C90" s="184" t="s">
        <v>89</v>
      </c>
      <c r="D90" s="184" t="s">
        <v>223</v>
      </c>
      <c r="E90" s="185" t="s">
        <v>1793</v>
      </c>
      <c r="F90" s="186" t="s">
        <v>1794</v>
      </c>
      <c r="G90" s="187" t="s">
        <v>501</v>
      </c>
      <c r="H90" s="188">
        <v>2</v>
      </c>
      <c r="I90" s="189"/>
      <c r="J90" s="190">
        <f>ROUND(I90*H90,2)</f>
        <v>0</v>
      </c>
      <c r="K90" s="186" t="s">
        <v>226</v>
      </c>
      <c r="L90" s="42"/>
      <c r="M90" s="191" t="s">
        <v>44</v>
      </c>
      <c r="N90" s="192" t="s">
        <v>53</v>
      </c>
      <c r="O90" s="67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227</v>
      </c>
      <c r="AT90" s="195" t="s">
        <v>223</v>
      </c>
      <c r="AU90" s="195" t="s">
        <v>21</v>
      </c>
      <c r="AY90" s="19" t="s">
        <v>221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9" t="s">
        <v>89</v>
      </c>
      <c r="BK90" s="196">
        <f>ROUND(I90*H90,2)</f>
        <v>0</v>
      </c>
      <c r="BL90" s="19" t="s">
        <v>227</v>
      </c>
      <c r="BM90" s="195" t="s">
        <v>1795</v>
      </c>
    </row>
    <row r="91" spans="1:65" s="13" customFormat="1">
      <c r="B91" s="197"/>
      <c r="C91" s="198"/>
      <c r="D91" s="199" t="s">
        <v>229</v>
      </c>
      <c r="E91" s="200" t="s">
        <v>44</v>
      </c>
      <c r="F91" s="201" t="s">
        <v>1796</v>
      </c>
      <c r="G91" s="198"/>
      <c r="H91" s="200" t="s">
        <v>44</v>
      </c>
      <c r="I91" s="202"/>
      <c r="J91" s="198"/>
      <c r="K91" s="198"/>
      <c r="L91" s="203"/>
      <c r="M91" s="204"/>
      <c r="N91" s="205"/>
      <c r="O91" s="205"/>
      <c r="P91" s="205"/>
      <c r="Q91" s="205"/>
      <c r="R91" s="205"/>
      <c r="S91" s="205"/>
      <c r="T91" s="206"/>
      <c r="AT91" s="207" t="s">
        <v>229</v>
      </c>
      <c r="AU91" s="207" t="s">
        <v>21</v>
      </c>
      <c r="AV91" s="13" t="s">
        <v>89</v>
      </c>
      <c r="AW91" s="13" t="s">
        <v>42</v>
      </c>
      <c r="AX91" s="13" t="s">
        <v>82</v>
      </c>
      <c r="AY91" s="207" t="s">
        <v>221</v>
      </c>
    </row>
    <row r="92" spans="1:65" s="14" customFormat="1">
      <c r="B92" s="208"/>
      <c r="C92" s="209"/>
      <c r="D92" s="199" t="s">
        <v>229</v>
      </c>
      <c r="E92" s="210" t="s">
        <v>44</v>
      </c>
      <c r="F92" s="211" t="s">
        <v>1797</v>
      </c>
      <c r="G92" s="209"/>
      <c r="H92" s="212">
        <v>1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229</v>
      </c>
      <c r="AU92" s="218" t="s">
        <v>21</v>
      </c>
      <c r="AV92" s="14" t="s">
        <v>21</v>
      </c>
      <c r="AW92" s="14" t="s">
        <v>42</v>
      </c>
      <c r="AX92" s="14" t="s">
        <v>82</v>
      </c>
      <c r="AY92" s="218" t="s">
        <v>221</v>
      </c>
    </row>
    <row r="93" spans="1:65" s="14" customFormat="1">
      <c r="B93" s="208"/>
      <c r="C93" s="209"/>
      <c r="D93" s="199" t="s">
        <v>229</v>
      </c>
      <c r="E93" s="210" t="s">
        <v>44</v>
      </c>
      <c r="F93" s="211" t="s">
        <v>1798</v>
      </c>
      <c r="G93" s="209"/>
      <c r="H93" s="212">
        <v>1</v>
      </c>
      <c r="I93" s="213"/>
      <c r="J93" s="209"/>
      <c r="K93" s="209"/>
      <c r="L93" s="214"/>
      <c r="M93" s="215"/>
      <c r="N93" s="216"/>
      <c r="O93" s="216"/>
      <c r="P93" s="216"/>
      <c r="Q93" s="216"/>
      <c r="R93" s="216"/>
      <c r="S93" s="216"/>
      <c r="T93" s="217"/>
      <c r="AT93" s="218" t="s">
        <v>229</v>
      </c>
      <c r="AU93" s="218" t="s">
        <v>21</v>
      </c>
      <c r="AV93" s="14" t="s">
        <v>21</v>
      </c>
      <c r="AW93" s="14" t="s">
        <v>42</v>
      </c>
      <c r="AX93" s="14" t="s">
        <v>82</v>
      </c>
      <c r="AY93" s="218" t="s">
        <v>221</v>
      </c>
    </row>
    <row r="94" spans="1:65" s="15" customFormat="1">
      <c r="B94" s="219"/>
      <c r="C94" s="220"/>
      <c r="D94" s="199" t="s">
        <v>229</v>
      </c>
      <c r="E94" s="221" t="s">
        <v>44</v>
      </c>
      <c r="F94" s="222" t="s">
        <v>232</v>
      </c>
      <c r="G94" s="220"/>
      <c r="H94" s="223">
        <v>2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229</v>
      </c>
      <c r="AU94" s="229" t="s">
        <v>21</v>
      </c>
      <c r="AV94" s="15" t="s">
        <v>227</v>
      </c>
      <c r="AW94" s="15" t="s">
        <v>42</v>
      </c>
      <c r="AX94" s="15" t="s">
        <v>89</v>
      </c>
      <c r="AY94" s="229" t="s">
        <v>221</v>
      </c>
    </row>
    <row r="95" spans="1:65" s="2" customFormat="1" ht="24.2" customHeight="1">
      <c r="A95" s="37"/>
      <c r="B95" s="38"/>
      <c r="C95" s="184" t="s">
        <v>21</v>
      </c>
      <c r="D95" s="184" t="s">
        <v>223</v>
      </c>
      <c r="E95" s="185" t="s">
        <v>1799</v>
      </c>
      <c r="F95" s="186" t="s">
        <v>1800</v>
      </c>
      <c r="G95" s="187" t="s">
        <v>501</v>
      </c>
      <c r="H95" s="188">
        <v>300</v>
      </c>
      <c r="I95" s="189"/>
      <c r="J95" s="190">
        <f>ROUND(I95*H95,2)</f>
        <v>0</v>
      </c>
      <c r="K95" s="186" t="s">
        <v>226</v>
      </c>
      <c r="L95" s="42"/>
      <c r="M95" s="191" t="s">
        <v>44</v>
      </c>
      <c r="N95" s="192" t="s">
        <v>53</v>
      </c>
      <c r="O95" s="67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227</v>
      </c>
      <c r="AT95" s="195" t="s">
        <v>223</v>
      </c>
      <c r="AU95" s="195" t="s">
        <v>21</v>
      </c>
      <c r="AY95" s="19" t="s">
        <v>221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9" t="s">
        <v>89</v>
      </c>
      <c r="BK95" s="196">
        <f>ROUND(I95*H95,2)</f>
        <v>0</v>
      </c>
      <c r="BL95" s="19" t="s">
        <v>227</v>
      </c>
      <c r="BM95" s="195" t="s">
        <v>1801</v>
      </c>
    </row>
    <row r="96" spans="1:65" s="13" customFormat="1">
      <c r="B96" s="197"/>
      <c r="C96" s="198"/>
      <c r="D96" s="199" t="s">
        <v>229</v>
      </c>
      <c r="E96" s="200" t="s">
        <v>44</v>
      </c>
      <c r="F96" s="201" t="s">
        <v>1802</v>
      </c>
      <c r="G96" s="198"/>
      <c r="H96" s="200" t="s">
        <v>44</v>
      </c>
      <c r="I96" s="202"/>
      <c r="J96" s="198"/>
      <c r="K96" s="198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229</v>
      </c>
      <c r="AU96" s="207" t="s">
        <v>21</v>
      </c>
      <c r="AV96" s="13" t="s">
        <v>89</v>
      </c>
      <c r="AW96" s="13" t="s">
        <v>42</v>
      </c>
      <c r="AX96" s="13" t="s">
        <v>82</v>
      </c>
      <c r="AY96" s="207" t="s">
        <v>221</v>
      </c>
    </row>
    <row r="97" spans="1:65" s="14" customFormat="1">
      <c r="B97" s="208"/>
      <c r="C97" s="209"/>
      <c r="D97" s="199" t="s">
        <v>229</v>
      </c>
      <c r="E97" s="210" t="s">
        <v>44</v>
      </c>
      <c r="F97" s="211" t="s">
        <v>1803</v>
      </c>
      <c r="G97" s="209"/>
      <c r="H97" s="212">
        <v>300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229</v>
      </c>
      <c r="AU97" s="218" t="s">
        <v>21</v>
      </c>
      <c r="AV97" s="14" t="s">
        <v>21</v>
      </c>
      <c r="AW97" s="14" t="s">
        <v>42</v>
      </c>
      <c r="AX97" s="14" t="s">
        <v>82</v>
      </c>
      <c r="AY97" s="218" t="s">
        <v>221</v>
      </c>
    </row>
    <row r="98" spans="1:65" s="15" customFormat="1">
      <c r="B98" s="219"/>
      <c r="C98" s="220"/>
      <c r="D98" s="199" t="s">
        <v>229</v>
      </c>
      <c r="E98" s="221" t="s">
        <v>44</v>
      </c>
      <c r="F98" s="222" t="s">
        <v>232</v>
      </c>
      <c r="G98" s="220"/>
      <c r="H98" s="223">
        <v>300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AT98" s="229" t="s">
        <v>229</v>
      </c>
      <c r="AU98" s="229" t="s">
        <v>21</v>
      </c>
      <c r="AV98" s="15" t="s">
        <v>227</v>
      </c>
      <c r="AW98" s="15" t="s">
        <v>42</v>
      </c>
      <c r="AX98" s="15" t="s">
        <v>89</v>
      </c>
      <c r="AY98" s="229" t="s">
        <v>221</v>
      </c>
    </row>
    <row r="99" spans="1:65" s="2" customFormat="1" ht="14.45" customHeight="1">
      <c r="A99" s="37"/>
      <c r="B99" s="38"/>
      <c r="C99" s="184" t="s">
        <v>123</v>
      </c>
      <c r="D99" s="184" t="s">
        <v>223</v>
      </c>
      <c r="E99" s="185" t="s">
        <v>628</v>
      </c>
      <c r="F99" s="186" t="s">
        <v>629</v>
      </c>
      <c r="G99" s="187" t="s">
        <v>501</v>
      </c>
      <c r="H99" s="188">
        <v>1</v>
      </c>
      <c r="I99" s="189"/>
      <c r="J99" s="190">
        <f>ROUND(I99*H99,2)</f>
        <v>0</v>
      </c>
      <c r="K99" s="186" t="s">
        <v>226</v>
      </c>
      <c r="L99" s="42"/>
      <c r="M99" s="191" t="s">
        <v>44</v>
      </c>
      <c r="N99" s="192" t="s">
        <v>53</v>
      </c>
      <c r="O99" s="67"/>
      <c r="P99" s="193">
        <f>O99*H99</f>
        <v>0</v>
      </c>
      <c r="Q99" s="193">
        <v>0</v>
      </c>
      <c r="R99" s="193">
        <f>Q99*H99</f>
        <v>0</v>
      </c>
      <c r="S99" s="193">
        <v>0</v>
      </c>
      <c r="T99" s="19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227</v>
      </c>
      <c r="AT99" s="195" t="s">
        <v>223</v>
      </c>
      <c r="AU99" s="195" t="s">
        <v>21</v>
      </c>
      <c r="AY99" s="19" t="s">
        <v>221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9" t="s">
        <v>89</v>
      </c>
      <c r="BK99" s="196">
        <f>ROUND(I99*H99,2)</f>
        <v>0</v>
      </c>
      <c r="BL99" s="19" t="s">
        <v>227</v>
      </c>
      <c r="BM99" s="195" t="s">
        <v>1804</v>
      </c>
    </row>
    <row r="100" spans="1:65" s="13" customFormat="1">
      <c r="B100" s="197"/>
      <c r="C100" s="198"/>
      <c r="D100" s="199" t="s">
        <v>229</v>
      </c>
      <c r="E100" s="200" t="s">
        <v>44</v>
      </c>
      <c r="F100" s="201" t="s">
        <v>1796</v>
      </c>
      <c r="G100" s="198"/>
      <c r="H100" s="200" t="s">
        <v>44</v>
      </c>
      <c r="I100" s="202"/>
      <c r="J100" s="198"/>
      <c r="K100" s="198"/>
      <c r="L100" s="203"/>
      <c r="M100" s="204"/>
      <c r="N100" s="205"/>
      <c r="O100" s="205"/>
      <c r="P100" s="205"/>
      <c r="Q100" s="205"/>
      <c r="R100" s="205"/>
      <c r="S100" s="205"/>
      <c r="T100" s="206"/>
      <c r="AT100" s="207" t="s">
        <v>229</v>
      </c>
      <c r="AU100" s="207" t="s">
        <v>21</v>
      </c>
      <c r="AV100" s="13" t="s">
        <v>89</v>
      </c>
      <c r="AW100" s="13" t="s">
        <v>42</v>
      </c>
      <c r="AX100" s="13" t="s">
        <v>82</v>
      </c>
      <c r="AY100" s="207" t="s">
        <v>221</v>
      </c>
    </row>
    <row r="101" spans="1:65" s="14" customFormat="1">
      <c r="B101" s="208"/>
      <c r="C101" s="209"/>
      <c r="D101" s="199" t="s">
        <v>229</v>
      </c>
      <c r="E101" s="210" t="s">
        <v>44</v>
      </c>
      <c r="F101" s="211" t="s">
        <v>1805</v>
      </c>
      <c r="G101" s="209"/>
      <c r="H101" s="212">
        <v>1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229</v>
      </c>
      <c r="AU101" s="218" t="s">
        <v>21</v>
      </c>
      <c r="AV101" s="14" t="s">
        <v>21</v>
      </c>
      <c r="AW101" s="14" t="s">
        <v>42</v>
      </c>
      <c r="AX101" s="14" t="s">
        <v>82</v>
      </c>
      <c r="AY101" s="218" t="s">
        <v>221</v>
      </c>
    </row>
    <row r="102" spans="1:65" s="15" customFormat="1">
      <c r="B102" s="219"/>
      <c r="C102" s="220"/>
      <c r="D102" s="199" t="s">
        <v>229</v>
      </c>
      <c r="E102" s="221" t="s">
        <v>44</v>
      </c>
      <c r="F102" s="222" t="s">
        <v>232</v>
      </c>
      <c r="G102" s="220"/>
      <c r="H102" s="223">
        <v>1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AT102" s="229" t="s">
        <v>229</v>
      </c>
      <c r="AU102" s="229" t="s">
        <v>21</v>
      </c>
      <c r="AV102" s="15" t="s">
        <v>227</v>
      </c>
      <c r="AW102" s="15" t="s">
        <v>42</v>
      </c>
      <c r="AX102" s="15" t="s">
        <v>89</v>
      </c>
      <c r="AY102" s="229" t="s">
        <v>221</v>
      </c>
    </row>
    <row r="103" spans="1:65" s="2" customFormat="1" ht="14.45" customHeight="1">
      <c r="A103" s="37"/>
      <c r="B103" s="38"/>
      <c r="C103" s="184" t="s">
        <v>227</v>
      </c>
      <c r="D103" s="184" t="s">
        <v>223</v>
      </c>
      <c r="E103" s="185" t="s">
        <v>639</v>
      </c>
      <c r="F103" s="186" t="s">
        <v>640</v>
      </c>
      <c r="G103" s="187" t="s">
        <v>501</v>
      </c>
      <c r="H103" s="188">
        <v>1</v>
      </c>
      <c r="I103" s="189"/>
      <c r="J103" s="190">
        <f>ROUND(I103*H103,2)</f>
        <v>0</v>
      </c>
      <c r="K103" s="186" t="s">
        <v>226</v>
      </c>
      <c r="L103" s="42"/>
      <c r="M103" s="191" t="s">
        <v>44</v>
      </c>
      <c r="N103" s="192" t="s">
        <v>53</v>
      </c>
      <c r="O103" s="67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227</v>
      </c>
      <c r="AT103" s="195" t="s">
        <v>223</v>
      </c>
      <c r="AU103" s="195" t="s">
        <v>21</v>
      </c>
      <c r="AY103" s="19" t="s">
        <v>221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9" t="s">
        <v>89</v>
      </c>
      <c r="BK103" s="196">
        <f>ROUND(I103*H103,2)</f>
        <v>0</v>
      </c>
      <c r="BL103" s="19" t="s">
        <v>227</v>
      </c>
      <c r="BM103" s="195" t="s">
        <v>1806</v>
      </c>
    </row>
    <row r="104" spans="1:65" s="13" customFormat="1">
      <c r="B104" s="197"/>
      <c r="C104" s="198"/>
      <c r="D104" s="199" t="s">
        <v>229</v>
      </c>
      <c r="E104" s="200" t="s">
        <v>44</v>
      </c>
      <c r="F104" s="201" t="s">
        <v>642</v>
      </c>
      <c r="G104" s="198"/>
      <c r="H104" s="200" t="s">
        <v>44</v>
      </c>
      <c r="I104" s="202"/>
      <c r="J104" s="198"/>
      <c r="K104" s="198"/>
      <c r="L104" s="203"/>
      <c r="M104" s="204"/>
      <c r="N104" s="205"/>
      <c r="O104" s="205"/>
      <c r="P104" s="205"/>
      <c r="Q104" s="205"/>
      <c r="R104" s="205"/>
      <c r="S104" s="205"/>
      <c r="T104" s="206"/>
      <c r="AT104" s="207" t="s">
        <v>229</v>
      </c>
      <c r="AU104" s="207" t="s">
        <v>21</v>
      </c>
      <c r="AV104" s="13" t="s">
        <v>89</v>
      </c>
      <c r="AW104" s="13" t="s">
        <v>42</v>
      </c>
      <c r="AX104" s="13" t="s">
        <v>82</v>
      </c>
      <c r="AY104" s="207" t="s">
        <v>221</v>
      </c>
    </row>
    <row r="105" spans="1:65" s="14" customFormat="1">
      <c r="B105" s="208"/>
      <c r="C105" s="209"/>
      <c r="D105" s="199" t="s">
        <v>229</v>
      </c>
      <c r="E105" s="210" t="s">
        <v>44</v>
      </c>
      <c r="F105" s="211" t="s">
        <v>1807</v>
      </c>
      <c r="G105" s="209"/>
      <c r="H105" s="212">
        <v>1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229</v>
      </c>
      <c r="AU105" s="218" t="s">
        <v>21</v>
      </c>
      <c r="AV105" s="14" t="s">
        <v>21</v>
      </c>
      <c r="AW105" s="14" t="s">
        <v>42</v>
      </c>
      <c r="AX105" s="14" t="s">
        <v>89</v>
      </c>
      <c r="AY105" s="218" t="s">
        <v>221</v>
      </c>
    </row>
    <row r="106" spans="1:65" s="2" customFormat="1" ht="14.45" customHeight="1">
      <c r="A106" s="37"/>
      <c r="B106" s="38"/>
      <c r="C106" s="184" t="s">
        <v>249</v>
      </c>
      <c r="D106" s="184" t="s">
        <v>223</v>
      </c>
      <c r="E106" s="185" t="s">
        <v>1808</v>
      </c>
      <c r="F106" s="186" t="s">
        <v>1809</v>
      </c>
      <c r="G106" s="187" t="s">
        <v>121</v>
      </c>
      <c r="H106" s="188">
        <v>72</v>
      </c>
      <c r="I106" s="189"/>
      <c r="J106" s="190">
        <f>ROUND(I106*H106,2)</f>
        <v>0</v>
      </c>
      <c r="K106" s="186" t="s">
        <v>226</v>
      </c>
      <c r="L106" s="42"/>
      <c r="M106" s="191" t="s">
        <v>44</v>
      </c>
      <c r="N106" s="192" t="s">
        <v>53</v>
      </c>
      <c r="O106" s="67"/>
      <c r="P106" s="193">
        <f>O106*H106</f>
        <v>0</v>
      </c>
      <c r="Q106" s="193">
        <v>2.0100000000000001E-3</v>
      </c>
      <c r="R106" s="193">
        <f>Q106*H106</f>
        <v>0.14472000000000002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227</v>
      </c>
      <c r="AT106" s="195" t="s">
        <v>223</v>
      </c>
      <c r="AU106" s="195" t="s">
        <v>21</v>
      </c>
      <c r="AY106" s="19" t="s">
        <v>221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9" t="s">
        <v>89</v>
      </c>
      <c r="BK106" s="196">
        <f>ROUND(I106*H106,2)</f>
        <v>0</v>
      </c>
      <c r="BL106" s="19" t="s">
        <v>227</v>
      </c>
      <c r="BM106" s="195" t="s">
        <v>1810</v>
      </c>
    </row>
    <row r="107" spans="1:65" s="13" customFormat="1">
      <c r="B107" s="197"/>
      <c r="C107" s="198"/>
      <c r="D107" s="199" t="s">
        <v>229</v>
      </c>
      <c r="E107" s="200" t="s">
        <v>44</v>
      </c>
      <c r="F107" s="201" t="s">
        <v>1796</v>
      </c>
      <c r="G107" s="198"/>
      <c r="H107" s="200" t="s">
        <v>44</v>
      </c>
      <c r="I107" s="202"/>
      <c r="J107" s="198"/>
      <c r="K107" s="198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229</v>
      </c>
      <c r="AU107" s="207" t="s">
        <v>21</v>
      </c>
      <c r="AV107" s="13" t="s">
        <v>89</v>
      </c>
      <c r="AW107" s="13" t="s">
        <v>42</v>
      </c>
      <c r="AX107" s="13" t="s">
        <v>82</v>
      </c>
      <c r="AY107" s="207" t="s">
        <v>221</v>
      </c>
    </row>
    <row r="108" spans="1:65" s="14" customFormat="1">
      <c r="B108" s="208"/>
      <c r="C108" s="209"/>
      <c r="D108" s="199" t="s">
        <v>229</v>
      </c>
      <c r="E108" s="210" t="s">
        <v>44</v>
      </c>
      <c r="F108" s="211" t="s">
        <v>1811</v>
      </c>
      <c r="G108" s="209"/>
      <c r="H108" s="212">
        <v>72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229</v>
      </c>
      <c r="AU108" s="218" t="s">
        <v>21</v>
      </c>
      <c r="AV108" s="14" t="s">
        <v>21</v>
      </c>
      <c r="AW108" s="14" t="s">
        <v>42</v>
      </c>
      <c r="AX108" s="14" t="s">
        <v>82</v>
      </c>
      <c r="AY108" s="218" t="s">
        <v>221</v>
      </c>
    </row>
    <row r="109" spans="1:65" s="15" customFormat="1">
      <c r="B109" s="219"/>
      <c r="C109" s="220"/>
      <c r="D109" s="199" t="s">
        <v>229</v>
      </c>
      <c r="E109" s="221" t="s">
        <v>44</v>
      </c>
      <c r="F109" s="222" t="s">
        <v>232</v>
      </c>
      <c r="G109" s="220"/>
      <c r="H109" s="223">
        <v>72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229</v>
      </c>
      <c r="AU109" s="229" t="s">
        <v>21</v>
      </c>
      <c r="AV109" s="15" t="s">
        <v>227</v>
      </c>
      <c r="AW109" s="15" t="s">
        <v>42</v>
      </c>
      <c r="AX109" s="15" t="s">
        <v>89</v>
      </c>
      <c r="AY109" s="229" t="s">
        <v>221</v>
      </c>
    </row>
    <row r="110" spans="1:65" s="2" customFormat="1" ht="14.45" customHeight="1">
      <c r="A110" s="37"/>
      <c r="B110" s="38"/>
      <c r="C110" s="184" t="s">
        <v>255</v>
      </c>
      <c r="D110" s="184" t="s">
        <v>223</v>
      </c>
      <c r="E110" s="185" t="s">
        <v>1812</v>
      </c>
      <c r="F110" s="186" t="s">
        <v>1813</v>
      </c>
      <c r="G110" s="187" t="s">
        <v>121</v>
      </c>
      <c r="H110" s="188">
        <v>72</v>
      </c>
      <c r="I110" s="189"/>
      <c r="J110" s="190">
        <f>ROUND(I110*H110,2)</f>
        <v>0</v>
      </c>
      <c r="K110" s="186" t="s">
        <v>226</v>
      </c>
      <c r="L110" s="42"/>
      <c r="M110" s="191" t="s">
        <v>44</v>
      </c>
      <c r="N110" s="192" t="s">
        <v>53</v>
      </c>
      <c r="O110" s="67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227</v>
      </c>
      <c r="AT110" s="195" t="s">
        <v>223</v>
      </c>
      <c r="AU110" s="195" t="s">
        <v>21</v>
      </c>
      <c r="AY110" s="19" t="s">
        <v>221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9" t="s">
        <v>89</v>
      </c>
      <c r="BK110" s="196">
        <f>ROUND(I110*H110,2)</f>
        <v>0</v>
      </c>
      <c r="BL110" s="19" t="s">
        <v>227</v>
      </c>
      <c r="BM110" s="195" t="s">
        <v>1814</v>
      </c>
    </row>
    <row r="111" spans="1:65" s="13" customFormat="1">
      <c r="B111" s="197"/>
      <c r="C111" s="198"/>
      <c r="D111" s="199" t="s">
        <v>229</v>
      </c>
      <c r="E111" s="200" t="s">
        <v>44</v>
      </c>
      <c r="F111" s="201" t="s">
        <v>1815</v>
      </c>
      <c r="G111" s="198"/>
      <c r="H111" s="200" t="s">
        <v>44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229</v>
      </c>
      <c r="AU111" s="207" t="s">
        <v>21</v>
      </c>
      <c r="AV111" s="13" t="s">
        <v>89</v>
      </c>
      <c r="AW111" s="13" t="s">
        <v>42</v>
      </c>
      <c r="AX111" s="13" t="s">
        <v>82</v>
      </c>
      <c r="AY111" s="207" t="s">
        <v>221</v>
      </c>
    </row>
    <row r="112" spans="1:65" s="14" customFormat="1">
      <c r="B112" s="208"/>
      <c r="C112" s="209"/>
      <c r="D112" s="199" t="s">
        <v>229</v>
      </c>
      <c r="E112" s="210" t="s">
        <v>44</v>
      </c>
      <c r="F112" s="211" t="s">
        <v>1816</v>
      </c>
      <c r="G112" s="209"/>
      <c r="H112" s="212">
        <v>72</v>
      </c>
      <c r="I112" s="213"/>
      <c r="J112" s="209"/>
      <c r="K112" s="209"/>
      <c r="L112" s="214"/>
      <c r="M112" s="264"/>
      <c r="N112" s="265"/>
      <c r="O112" s="265"/>
      <c r="P112" s="265"/>
      <c r="Q112" s="265"/>
      <c r="R112" s="265"/>
      <c r="S112" s="265"/>
      <c r="T112" s="266"/>
      <c r="AT112" s="218" t="s">
        <v>229</v>
      </c>
      <c r="AU112" s="218" t="s">
        <v>21</v>
      </c>
      <c r="AV112" s="14" t="s">
        <v>21</v>
      </c>
      <c r="AW112" s="14" t="s">
        <v>42</v>
      </c>
      <c r="AX112" s="14" t="s">
        <v>89</v>
      </c>
      <c r="AY112" s="218" t="s">
        <v>221</v>
      </c>
    </row>
    <row r="113" spans="1:31" s="2" customFormat="1" ht="6.95" customHeight="1">
      <c r="A113" s="37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2"/>
      <c r="M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</sheetData>
  <sheetProtection algorithmName="SHA-512" hashValue="48hC86sUNMmUUCDTuqmhHNp8NorWrMfY0rYnuybq9BYRoKV3P3FoXna9QeSFTS0gwFvg7hVVMIS6CsrghkPj3Q==" saltValue="ZEs69O4kIaxc9y0w9oX39Eb5Gfo0nIxg43trrySkgI+EnZFf2TlkOJccevdd98sEgsguDDGl/4Ap+jN89mXkRA==" spinCount="100000" sheet="1" objects="1" scenarios="1" formatColumns="0" formatRows="0" autoFilter="0"/>
  <autoFilter ref="C86:K112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blackAndWhite="1" r:id="rId1"/>
  <headerFooter>
    <oddHeader>&amp;LMěsto Dobříš - stavební úpravy komunikace v ulici Březová&amp;CDOPAS s.r.o.&amp;RPOLOŽKOVÝ VÝKAZ VÝMĚR</oddHeader>
    <oddFooter>&amp;LSO 901 - Dočasná autobusová zastávka Větrník&amp;CStrana &amp;P z &amp;N&amp;RPoložkový soupis prací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2"/>
  <sheetViews>
    <sheetView showGridLines="0" topLeftCell="A9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112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2"/>
      <c r="AT3" s="19" t="s">
        <v>21</v>
      </c>
    </row>
    <row r="4" spans="1:46" s="1" customFormat="1" ht="24.95" customHeight="1">
      <c r="B4" s="22"/>
      <c r="D4" s="114" t="s">
        <v>127</v>
      </c>
      <c r="L4" s="22"/>
      <c r="M4" s="115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6" t="s">
        <v>16</v>
      </c>
      <c r="L6" s="22"/>
    </row>
    <row r="7" spans="1:46" s="1" customFormat="1" ht="16.5" customHeight="1">
      <c r="B7" s="22"/>
      <c r="E7" s="415" t="str">
        <f>'Rekapitulace stavby'!K6</f>
        <v>Město Dobříš - stavební úpravy komunikace v ulici Březová</v>
      </c>
      <c r="F7" s="416"/>
      <c r="G7" s="416"/>
      <c r="H7" s="416"/>
      <c r="L7" s="22"/>
    </row>
    <row r="8" spans="1:46" s="1" customFormat="1" ht="12" customHeight="1">
      <c r="B8" s="22"/>
      <c r="D8" s="116" t="s">
        <v>141</v>
      </c>
      <c r="L8" s="22"/>
    </row>
    <row r="9" spans="1:46" s="2" customFormat="1" ht="16.5" customHeight="1">
      <c r="A9" s="37"/>
      <c r="B9" s="42"/>
      <c r="C9" s="37"/>
      <c r="D9" s="37"/>
      <c r="E9" s="415" t="s">
        <v>1791</v>
      </c>
      <c r="F9" s="417"/>
      <c r="G9" s="417"/>
      <c r="H9" s="417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6" t="s">
        <v>149</v>
      </c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6.5" customHeight="1">
      <c r="A11" s="37"/>
      <c r="B11" s="42"/>
      <c r="C11" s="37"/>
      <c r="D11" s="37"/>
      <c r="E11" s="418" t="s">
        <v>1817</v>
      </c>
      <c r="F11" s="417"/>
      <c r="G11" s="417"/>
      <c r="H11" s="417"/>
      <c r="I11" s="37"/>
      <c r="J11" s="37"/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6" t="s">
        <v>18</v>
      </c>
      <c r="E13" s="37"/>
      <c r="F13" s="106" t="s">
        <v>44</v>
      </c>
      <c r="G13" s="37"/>
      <c r="H13" s="37"/>
      <c r="I13" s="116" t="s">
        <v>20</v>
      </c>
      <c r="J13" s="106" t="s">
        <v>44</v>
      </c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6" t="s">
        <v>22</v>
      </c>
      <c r="E14" s="37"/>
      <c r="F14" s="106" t="s">
        <v>23</v>
      </c>
      <c r="G14" s="37"/>
      <c r="H14" s="37"/>
      <c r="I14" s="116" t="s">
        <v>24</v>
      </c>
      <c r="J14" s="118" t="str">
        <f>'Rekapitulace stavby'!AN8</f>
        <v>13. 6. 2021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6" t="s">
        <v>30</v>
      </c>
      <c r="E16" s="37"/>
      <c r="F16" s="37"/>
      <c r="G16" s="37"/>
      <c r="H16" s="37"/>
      <c r="I16" s="116" t="s">
        <v>31</v>
      </c>
      <c r="J16" s="106" t="s">
        <v>32</v>
      </c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">
        <v>33</v>
      </c>
      <c r="F17" s="37"/>
      <c r="G17" s="37"/>
      <c r="H17" s="37"/>
      <c r="I17" s="116" t="s">
        <v>34</v>
      </c>
      <c r="J17" s="106" t="s">
        <v>35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6.95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6" t="s">
        <v>36</v>
      </c>
      <c r="E19" s="37"/>
      <c r="F19" s="37"/>
      <c r="G19" s="37"/>
      <c r="H19" s="37"/>
      <c r="I19" s="116" t="s">
        <v>31</v>
      </c>
      <c r="J19" s="32" t="str">
        <f>'Rekapitulace stavby'!AN13</f>
        <v>Vyplň údaj</v>
      </c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19" t="str">
        <f>'Rekapitulace stavby'!E14</f>
        <v>Vyplň údaj</v>
      </c>
      <c r="F20" s="420"/>
      <c r="G20" s="420"/>
      <c r="H20" s="420"/>
      <c r="I20" s="116" t="s">
        <v>34</v>
      </c>
      <c r="J20" s="32" t="str">
        <f>'Rekapitulace stavby'!AN14</f>
        <v>Vyplň údaj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6.95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6" t="s">
        <v>38</v>
      </c>
      <c r="E22" s="37"/>
      <c r="F22" s="37"/>
      <c r="G22" s="37"/>
      <c r="H22" s="37"/>
      <c r="I22" s="116" t="s">
        <v>31</v>
      </c>
      <c r="J22" s="106" t="s">
        <v>39</v>
      </c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">
        <v>40</v>
      </c>
      <c r="F23" s="37"/>
      <c r="G23" s="37"/>
      <c r="H23" s="37"/>
      <c r="I23" s="116" t="s">
        <v>34</v>
      </c>
      <c r="J23" s="106" t="s">
        <v>41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6.95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6" t="s">
        <v>43</v>
      </c>
      <c r="E25" s="37"/>
      <c r="F25" s="37"/>
      <c r="G25" s="37"/>
      <c r="H25" s="37"/>
      <c r="I25" s="116" t="s">
        <v>31</v>
      </c>
      <c r="J25" s="106" t="s">
        <v>44</v>
      </c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">
        <v>45</v>
      </c>
      <c r="F26" s="37"/>
      <c r="G26" s="37"/>
      <c r="H26" s="37"/>
      <c r="I26" s="116" t="s">
        <v>34</v>
      </c>
      <c r="J26" s="106" t="s">
        <v>44</v>
      </c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6.95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6" t="s">
        <v>46</v>
      </c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47.25" customHeight="1">
      <c r="A29" s="121"/>
      <c r="B29" s="122"/>
      <c r="C29" s="121"/>
      <c r="D29" s="121"/>
      <c r="E29" s="421" t="s">
        <v>47</v>
      </c>
      <c r="F29" s="421"/>
      <c r="G29" s="421"/>
      <c r="H29" s="421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24"/>
      <c r="E31" s="124"/>
      <c r="F31" s="124"/>
      <c r="G31" s="124"/>
      <c r="H31" s="124"/>
      <c r="I31" s="124"/>
      <c r="J31" s="124"/>
      <c r="K31" s="124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35" customHeight="1">
      <c r="A32" s="37"/>
      <c r="B32" s="42"/>
      <c r="C32" s="37"/>
      <c r="D32" s="125" t="s">
        <v>48</v>
      </c>
      <c r="E32" s="37"/>
      <c r="F32" s="37"/>
      <c r="G32" s="37"/>
      <c r="H32" s="37"/>
      <c r="I32" s="37"/>
      <c r="J32" s="126">
        <f>ROUND(J87, 2)</f>
        <v>0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6.95" customHeight="1">
      <c r="A33" s="37"/>
      <c r="B33" s="42"/>
      <c r="C33" s="37"/>
      <c r="D33" s="124"/>
      <c r="E33" s="124"/>
      <c r="F33" s="124"/>
      <c r="G33" s="124"/>
      <c r="H33" s="124"/>
      <c r="I33" s="124"/>
      <c r="J33" s="124"/>
      <c r="K33" s="124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37"/>
      <c r="F34" s="127" t="s">
        <v>50</v>
      </c>
      <c r="G34" s="37"/>
      <c r="H34" s="37"/>
      <c r="I34" s="127" t="s">
        <v>49</v>
      </c>
      <c r="J34" s="127" t="s">
        <v>51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customHeight="1">
      <c r="A35" s="37"/>
      <c r="B35" s="42"/>
      <c r="C35" s="37"/>
      <c r="D35" s="128" t="s">
        <v>52</v>
      </c>
      <c r="E35" s="116" t="s">
        <v>53</v>
      </c>
      <c r="F35" s="129">
        <f>ROUND((SUM(BE87:BE111)),  2)</f>
        <v>0</v>
      </c>
      <c r="G35" s="37"/>
      <c r="H35" s="37"/>
      <c r="I35" s="130">
        <v>0.21</v>
      </c>
      <c r="J35" s="129">
        <f>ROUND(((SUM(BE87:BE111))*I35),  2)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customHeight="1">
      <c r="A36" s="37"/>
      <c r="B36" s="42"/>
      <c r="C36" s="37"/>
      <c r="D36" s="37"/>
      <c r="E36" s="116" t="s">
        <v>54</v>
      </c>
      <c r="F36" s="129">
        <f>ROUND((SUM(BF87:BF111)),  2)</f>
        <v>0</v>
      </c>
      <c r="G36" s="37"/>
      <c r="H36" s="37"/>
      <c r="I36" s="130">
        <v>0.15</v>
      </c>
      <c r="J36" s="129">
        <f>ROUND(((SUM(BF87:BF111))*I36),  2)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16" t="s">
        <v>55</v>
      </c>
      <c r="F37" s="129">
        <f>ROUND((SUM(BG87:BG111)),  2)</f>
        <v>0</v>
      </c>
      <c r="G37" s="37"/>
      <c r="H37" s="37"/>
      <c r="I37" s="130">
        <v>0.21</v>
      </c>
      <c r="J37" s="129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45" hidden="1" customHeight="1">
      <c r="A38" s="37"/>
      <c r="B38" s="42"/>
      <c r="C38" s="37"/>
      <c r="D38" s="37"/>
      <c r="E38" s="116" t="s">
        <v>56</v>
      </c>
      <c r="F38" s="129">
        <f>ROUND((SUM(BH87:BH111)),  2)</f>
        <v>0</v>
      </c>
      <c r="G38" s="37"/>
      <c r="H38" s="37"/>
      <c r="I38" s="130">
        <v>0.15</v>
      </c>
      <c r="J38" s="129">
        <f>0</f>
        <v>0</v>
      </c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45" hidden="1" customHeight="1">
      <c r="A39" s="37"/>
      <c r="B39" s="42"/>
      <c r="C39" s="37"/>
      <c r="D39" s="37"/>
      <c r="E39" s="116" t="s">
        <v>57</v>
      </c>
      <c r="F39" s="129">
        <f>ROUND((SUM(BI87:BI111)),  2)</f>
        <v>0</v>
      </c>
      <c r="G39" s="37"/>
      <c r="H39" s="37"/>
      <c r="I39" s="130">
        <v>0</v>
      </c>
      <c r="J39" s="129">
        <f>0</f>
        <v>0</v>
      </c>
      <c r="K39" s="37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6.95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35" customHeight="1">
      <c r="A41" s="37"/>
      <c r="B41" s="42"/>
      <c r="C41" s="131"/>
      <c r="D41" s="132" t="s">
        <v>58</v>
      </c>
      <c r="E41" s="133"/>
      <c r="F41" s="133"/>
      <c r="G41" s="134" t="s">
        <v>59</v>
      </c>
      <c r="H41" s="135" t="s">
        <v>60</v>
      </c>
      <c r="I41" s="133"/>
      <c r="J41" s="136">
        <f>SUM(J32:J39)</f>
        <v>0</v>
      </c>
      <c r="K41" s="137"/>
      <c r="L41" s="11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45" customHeight="1">
      <c r="A42" s="37"/>
      <c r="B42" s="138"/>
      <c r="C42" s="139"/>
      <c r="D42" s="139"/>
      <c r="E42" s="139"/>
      <c r="F42" s="139"/>
      <c r="G42" s="139"/>
      <c r="H42" s="139"/>
      <c r="I42" s="139"/>
      <c r="J42" s="139"/>
      <c r="K42" s="139"/>
      <c r="L42" s="11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6.95" customHeight="1">
      <c r="A46" s="37"/>
      <c r="B46" s="140"/>
      <c r="C46" s="141"/>
      <c r="D46" s="141"/>
      <c r="E46" s="141"/>
      <c r="F46" s="141"/>
      <c r="G46" s="141"/>
      <c r="H46" s="141"/>
      <c r="I46" s="141"/>
      <c r="J46" s="141"/>
      <c r="K46" s="141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4.95" customHeight="1">
      <c r="A47" s="37"/>
      <c r="B47" s="38"/>
      <c r="C47" s="25" t="s">
        <v>189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413" t="str">
        <f>E7</f>
        <v>Město Dobříš - stavební úpravy komunikace v ulici Březová</v>
      </c>
      <c r="F50" s="414"/>
      <c r="G50" s="414"/>
      <c r="H50" s="414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3"/>
      <c r="C51" s="31" t="s">
        <v>141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7"/>
      <c r="B52" s="38"/>
      <c r="C52" s="39"/>
      <c r="D52" s="39"/>
      <c r="E52" s="413" t="s">
        <v>1791</v>
      </c>
      <c r="F52" s="412"/>
      <c r="G52" s="412"/>
      <c r="H52" s="412"/>
      <c r="I52" s="39"/>
      <c r="J52" s="39"/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1" t="s">
        <v>149</v>
      </c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>
      <c r="A54" s="37"/>
      <c r="B54" s="38"/>
      <c r="C54" s="39"/>
      <c r="D54" s="39"/>
      <c r="E54" s="401" t="str">
        <f>E11</f>
        <v>SO 902 - Objízdná trasa</v>
      </c>
      <c r="F54" s="412"/>
      <c r="G54" s="412"/>
      <c r="H54" s="412"/>
      <c r="I54" s="39"/>
      <c r="J54" s="39"/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6.95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1" t="s">
        <v>22</v>
      </c>
      <c r="D56" s="39"/>
      <c r="E56" s="39"/>
      <c r="F56" s="29" t="str">
        <f>F14</f>
        <v>Dobříš</v>
      </c>
      <c r="G56" s="39"/>
      <c r="H56" s="39"/>
      <c r="I56" s="31" t="s">
        <v>24</v>
      </c>
      <c r="J56" s="62" t="str">
        <f>IF(J14="","",J14)</f>
        <v>13. 6. 2021</v>
      </c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6.95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" customHeight="1">
      <c r="A58" s="37"/>
      <c r="B58" s="38"/>
      <c r="C58" s="31" t="s">
        <v>30</v>
      </c>
      <c r="D58" s="39"/>
      <c r="E58" s="39"/>
      <c r="F58" s="29" t="str">
        <f>E17</f>
        <v>Město Dobříš, Mírové náměstí 119, 263 01 Dobříš</v>
      </c>
      <c r="G58" s="39"/>
      <c r="H58" s="39"/>
      <c r="I58" s="31" t="s">
        <v>38</v>
      </c>
      <c r="J58" s="35" t="str">
        <f>E23</f>
        <v>DOPAS s.r.o.</v>
      </c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" customHeight="1">
      <c r="A59" s="37"/>
      <c r="B59" s="38"/>
      <c r="C59" s="31" t="s">
        <v>36</v>
      </c>
      <c r="D59" s="39"/>
      <c r="E59" s="39"/>
      <c r="F59" s="29" t="str">
        <f>IF(E20="","",E20)</f>
        <v>Vyplň údaj</v>
      </c>
      <c r="G59" s="39"/>
      <c r="H59" s="39"/>
      <c r="I59" s="31" t="s">
        <v>43</v>
      </c>
      <c r="J59" s="35" t="str">
        <f>E26</f>
        <v>L. Štuller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35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42" t="s">
        <v>190</v>
      </c>
      <c r="D61" s="143"/>
      <c r="E61" s="143"/>
      <c r="F61" s="143"/>
      <c r="G61" s="143"/>
      <c r="H61" s="143"/>
      <c r="I61" s="143"/>
      <c r="J61" s="144" t="s">
        <v>191</v>
      </c>
      <c r="K61" s="143"/>
      <c r="L61" s="11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35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5" t="s">
        <v>80</v>
      </c>
      <c r="D63" s="39"/>
      <c r="E63" s="39"/>
      <c r="F63" s="39"/>
      <c r="G63" s="39"/>
      <c r="H63" s="39"/>
      <c r="I63" s="39"/>
      <c r="J63" s="80">
        <f>J87</f>
        <v>0</v>
      </c>
      <c r="K63" s="39"/>
      <c r="L63" s="11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9" t="s">
        <v>192</v>
      </c>
    </row>
    <row r="64" spans="1:47" s="9" customFormat="1" ht="24.95" customHeight="1">
      <c r="B64" s="146"/>
      <c r="C64" s="147"/>
      <c r="D64" s="148" t="s">
        <v>193</v>
      </c>
      <c r="E64" s="149"/>
      <c r="F64" s="149"/>
      <c r="G64" s="149"/>
      <c r="H64" s="149"/>
      <c r="I64" s="149"/>
      <c r="J64" s="150">
        <f>J88</f>
        <v>0</v>
      </c>
      <c r="K64" s="147"/>
      <c r="L64" s="151"/>
    </row>
    <row r="65" spans="1:31" s="10" customFormat="1" ht="19.899999999999999" customHeight="1">
      <c r="B65" s="152"/>
      <c r="C65" s="100"/>
      <c r="D65" s="153" t="s">
        <v>199</v>
      </c>
      <c r="E65" s="154"/>
      <c r="F65" s="154"/>
      <c r="G65" s="154"/>
      <c r="H65" s="154"/>
      <c r="I65" s="154"/>
      <c r="J65" s="155">
        <f>J89</f>
        <v>0</v>
      </c>
      <c r="K65" s="100"/>
      <c r="L65" s="156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1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1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5" t="s">
        <v>206</v>
      </c>
      <c r="D72" s="39"/>
      <c r="E72" s="39"/>
      <c r="F72" s="39"/>
      <c r="G72" s="39"/>
      <c r="H72" s="39"/>
      <c r="I72" s="39"/>
      <c r="J72" s="39"/>
      <c r="K72" s="39"/>
      <c r="L72" s="11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1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413" t="str">
        <f>E7</f>
        <v>Město Dobříš - stavební úpravy komunikace v ulici Březová</v>
      </c>
      <c r="F75" s="414"/>
      <c r="G75" s="414"/>
      <c r="H75" s="414"/>
      <c r="I75" s="39"/>
      <c r="J75" s="39"/>
      <c r="K75" s="39"/>
      <c r="L75" s="11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1" customFormat="1" ht="12" customHeight="1">
      <c r="B76" s="23"/>
      <c r="C76" s="31" t="s">
        <v>141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7"/>
      <c r="B77" s="38"/>
      <c r="C77" s="39"/>
      <c r="D77" s="39"/>
      <c r="E77" s="413" t="s">
        <v>1791</v>
      </c>
      <c r="F77" s="412"/>
      <c r="G77" s="412"/>
      <c r="H77" s="412"/>
      <c r="I77" s="39"/>
      <c r="J77" s="39"/>
      <c r="K77" s="39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1" t="s">
        <v>149</v>
      </c>
      <c r="D78" s="39"/>
      <c r="E78" s="39"/>
      <c r="F78" s="39"/>
      <c r="G78" s="39"/>
      <c r="H78" s="39"/>
      <c r="I78" s="39"/>
      <c r="J78" s="39"/>
      <c r="K78" s="39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6.5" customHeight="1">
      <c r="A79" s="37"/>
      <c r="B79" s="38"/>
      <c r="C79" s="39"/>
      <c r="D79" s="39"/>
      <c r="E79" s="401" t="str">
        <f>E11</f>
        <v>SO 902 - Objízdná trasa</v>
      </c>
      <c r="F79" s="412"/>
      <c r="G79" s="412"/>
      <c r="H79" s="412"/>
      <c r="I79" s="39"/>
      <c r="J79" s="39"/>
      <c r="K79" s="39"/>
      <c r="L79" s="11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2" customHeight="1">
      <c r="A81" s="37"/>
      <c r="B81" s="38"/>
      <c r="C81" s="31" t="s">
        <v>22</v>
      </c>
      <c r="D81" s="39"/>
      <c r="E81" s="39"/>
      <c r="F81" s="29" t="str">
        <f>F14</f>
        <v>Dobříš</v>
      </c>
      <c r="G81" s="39"/>
      <c r="H81" s="39"/>
      <c r="I81" s="31" t="s">
        <v>24</v>
      </c>
      <c r="J81" s="62" t="str">
        <f>IF(J14="","",J14)</f>
        <v>13. 6. 2021</v>
      </c>
      <c r="K81" s="39"/>
      <c r="L81" s="11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6.9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1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5.2" customHeight="1">
      <c r="A83" s="37"/>
      <c r="B83" s="38"/>
      <c r="C83" s="31" t="s">
        <v>30</v>
      </c>
      <c r="D83" s="39"/>
      <c r="E83" s="39"/>
      <c r="F83" s="29" t="str">
        <f>E17</f>
        <v>Město Dobříš, Mírové náměstí 119, 263 01 Dobříš</v>
      </c>
      <c r="G83" s="39"/>
      <c r="H83" s="39"/>
      <c r="I83" s="31" t="s">
        <v>38</v>
      </c>
      <c r="J83" s="35" t="str">
        <f>E23</f>
        <v>DOPAS s.r.o.</v>
      </c>
      <c r="K83" s="39"/>
      <c r="L83" s="11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5.2" customHeight="1">
      <c r="A84" s="37"/>
      <c r="B84" s="38"/>
      <c r="C84" s="31" t="s">
        <v>36</v>
      </c>
      <c r="D84" s="39"/>
      <c r="E84" s="39"/>
      <c r="F84" s="29" t="str">
        <f>IF(E20="","",E20)</f>
        <v>Vyplň údaj</v>
      </c>
      <c r="G84" s="39"/>
      <c r="H84" s="39"/>
      <c r="I84" s="31" t="s">
        <v>43</v>
      </c>
      <c r="J84" s="35" t="str">
        <f>E26</f>
        <v>L. Štuller</v>
      </c>
      <c r="K84" s="39"/>
      <c r="L84" s="11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0.35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1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11" customFormat="1" ht="29.25" customHeight="1">
      <c r="A86" s="157"/>
      <c r="B86" s="158"/>
      <c r="C86" s="159" t="s">
        <v>207</v>
      </c>
      <c r="D86" s="160" t="s">
        <v>67</v>
      </c>
      <c r="E86" s="160" t="s">
        <v>63</v>
      </c>
      <c r="F86" s="160" t="s">
        <v>64</v>
      </c>
      <c r="G86" s="160" t="s">
        <v>208</v>
      </c>
      <c r="H86" s="160" t="s">
        <v>209</v>
      </c>
      <c r="I86" s="160" t="s">
        <v>210</v>
      </c>
      <c r="J86" s="160" t="s">
        <v>191</v>
      </c>
      <c r="K86" s="161" t="s">
        <v>211</v>
      </c>
      <c r="L86" s="162"/>
      <c r="M86" s="71" t="s">
        <v>44</v>
      </c>
      <c r="N86" s="72" t="s">
        <v>52</v>
      </c>
      <c r="O86" s="72" t="s">
        <v>212</v>
      </c>
      <c r="P86" s="72" t="s">
        <v>213</v>
      </c>
      <c r="Q86" s="72" t="s">
        <v>214</v>
      </c>
      <c r="R86" s="72" t="s">
        <v>215</v>
      </c>
      <c r="S86" s="72" t="s">
        <v>216</v>
      </c>
      <c r="T86" s="73" t="s">
        <v>217</v>
      </c>
      <c r="U86" s="157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</row>
    <row r="87" spans="1:65" s="2" customFormat="1" ht="22.9" customHeight="1">
      <c r="A87" s="37"/>
      <c r="B87" s="38"/>
      <c r="C87" s="78" t="s">
        <v>218</v>
      </c>
      <c r="D87" s="39"/>
      <c r="E87" s="39"/>
      <c r="F87" s="39"/>
      <c r="G87" s="39"/>
      <c r="H87" s="39"/>
      <c r="I87" s="39"/>
      <c r="J87" s="163">
        <f>BK87</f>
        <v>0</v>
      </c>
      <c r="K87" s="39"/>
      <c r="L87" s="42"/>
      <c r="M87" s="74"/>
      <c r="N87" s="164"/>
      <c r="O87" s="75"/>
      <c r="P87" s="165">
        <f>P88</f>
        <v>0</v>
      </c>
      <c r="Q87" s="75"/>
      <c r="R87" s="165">
        <f>R88</f>
        <v>0</v>
      </c>
      <c r="S87" s="75"/>
      <c r="T87" s="166">
        <f>T88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9" t="s">
        <v>81</v>
      </c>
      <c r="AU87" s="19" t="s">
        <v>192</v>
      </c>
      <c r="BK87" s="167">
        <f>BK88</f>
        <v>0</v>
      </c>
    </row>
    <row r="88" spans="1:65" s="12" customFormat="1" ht="25.9" customHeight="1">
      <c r="B88" s="168"/>
      <c r="C88" s="169"/>
      <c r="D88" s="170" t="s">
        <v>81</v>
      </c>
      <c r="E88" s="171" t="s">
        <v>219</v>
      </c>
      <c r="F88" s="171" t="s">
        <v>220</v>
      </c>
      <c r="G88" s="169"/>
      <c r="H88" s="169"/>
      <c r="I88" s="172"/>
      <c r="J88" s="173">
        <f>BK88</f>
        <v>0</v>
      </c>
      <c r="K88" s="169"/>
      <c r="L88" s="174"/>
      <c r="M88" s="175"/>
      <c r="N88" s="176"/>
      <c r="O88" s="176"/>
      <c r="P88" s="177">
        <f>P89</f>
        <v>0</v>
      </c>
      <c r="Q88" s="176"/>
      <c r="R88" s="177">
        <f>R89</f>
        <v>0</v>
      </c>
      <c r="S88" s="176"/>
      <c r="T88" s="178">
        <f>T89</f>
        <v>0</v>
      </c>
      <c r="AR88" s="179" t="s">
        <v>89</v>
      </c>
      <c r="AT88" s="180" t="s">
        <v>81</v>
      </c>
      <c r="AU88" s="180" t="s">
        <v>82</v>
      </c>
      <c r="AY88" s="179" t="s">
        <v>221</v>
      </c>
      <c r="BK88" s="181">
        <f>BK89</f>
        <v>0</v>
      </c>
    </row>
    <row r="89" spans="1:65" s="12" customFormat="1" ht="22.9" customHeight="1">
      <c r="B89" s="168"/>
      <c r="C89" s="169"/>
      <c r="D89" s="170" t="s">
        <v>81</v>
      </c>
      <c r="E89" s="182" t="s">
        <v>272</v>
      </c>
      <c r="F89" s="182" t="s">
        <v>626</v>
      </c>
      <c r="G89" s="169"/>
      <c r="H89" s="169"/>
      <c r="I89" s="172"/>
      <c r="J89" s="183">
        <f>BK89</f>
        <v>0</v>
      </c>
      <c r="K89" s="169"/>
      <c r="L89" s="174"/>
      <c r="M89" s="175"/>
      <c r="N89" s="176"/>
      <c r="O89" s="176"/>
      <c r="P89" s="177">
        <f>SUM(P90:P111)</f>
        <v>0</v>
      </c>
      <c r="Q89" s="176"/>
      <c r="R89" s="177">
        <f>SUM(R90:R111)</f>
        <v>0</v>
      </c>
      <c r="S89" s="176"/>
      <c r="T89" s="178">
        <f>SUM(T90:T111)</f>
        <v>0</v>
      </c>
      <c r="AR89" s="179" t="s">
        <v>89</v>
      </c>
      <c r="AT89" s="180" t="s">
        <v>81</v>
      </c>
      <c r="AU89" s="180" t="s">
        <v>89</v>
      </c>
      <c r="AY89" s="179" t="s">
        <v>221</v>
      </c>
      <c r="BK89" s="181">
        <f>SUM(BK90:BK111)</f>
        <v>0</v>
      </c>
    </row>
    <row r="90" spans="1:65" s="2" customFormat="1" ht="14.45" customHeight="1">
      <c r="A90" s="37"/>
      <c r="B90" s="38"/>
      <c r="C90" s="184" t="s">
        <v>89</v>
      </c>
      <c r="D90" s="184" t="s">
        <v>223</v>
      </c>
      <c r="E90" s="185" t="s">
        <v>1818</v>
      </c>
      <c r="F90" s="186" t="s">
        <v>1819</v>
      </c>
      <c r="G90" s="187" t="s">
        <v>501</v>
      </c>
      <c r="H90" s="188">
        <v>3</v>
      </c>
      <c r="I90" s="189"/>
      <c r="J90" s="190">
        <f>ROUND(I90*H90,2)</f>
        <v>0</v>
      </c>
      <c r="K90" s="186" t="s">
        <v>226</v>
      </c>
      <c r="L90" s="42"/>
      <c r="M90" s="191" t="s">
        <v>44</v>
      </c>
      <c r="N90" s="192" t="s">
        <v>53</v>
      </c>
      <c r="O90" s="67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227</v>
      </c>
      <c r="AT90" s="195" t="s">
        <v>223</v>
      </c>
      <c r="AU90" s="195" t="s">
        <v>21</v>
      </c>
      <c r="AY90" s="19" t="s">
        <v>221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9" t="s">
        <v>89</v>
      </c>
      <c r="BK90" s="196">
        <f>ROUND(I90*H90,2)</f>
        <v>0</v>
      </c>
      <c r="BL90" s="19" t="s">
        <v>227</v>
      </c>
      <c r="BM90" s="195" t="s">
        <v>1820</v>
      </c>
    </row>
    <row r="91" spans="1:65" s="13" customFormat="1">
      <c r="B91" s="197"/>
      <c r="C91" s="198"/>
      <c r="D91" s="199" t="s">
        <v>229</v>
      </c>
      <c r="E91" s="200" t="s">
        <v>44</v>
      </c>
      <c r="F91" s="201" t="s">
        <v>1796</v>
      </c>
      <c r="G91" s="198"/>
      <c r="H91" s="200" t="s">
        <v>44</v>
      </c>
      <c r="I91" s="202"/>
      <c r="J91" s="198"/>
      <c r="K91" s="198"/>
      <c r="L91" s="203"/>
      <c r="M91" s="204"/>
      <c r="N91" s="205"/>
      <c r="O91" s="205"/>
      <c r="P91" s="205"/>
      <c r="Q91" s="205"/>
      <c r="R91" s="205"/>
      <c r="S91" s="205"/>
      <c r="T91" s="206"/>
      <c r="AT91" s="207" t="s">
        <v>229</v>
      </c>
      <c r="AU91" s="207" t="s">
        <v>21</v>
      </c>
      <c r="AV91" s="13" t="s">
        <v>89</v>
      </c>
      <c r="AW91" s="13" t="s">
        <v>42</v>
      </c>
      <c r="AX91" s="13" t="s">
        <v>82</v>
      </c>
      <c r="AY91" s="207" t="s">
        <v>221</v>
      </c>
    </row>
    <row r="92" spans="1:65" s="14" customFormat="1">
      <c r="B92" s="208"/>
      <c r="C92" s="209"/>
      <c r="D92" s="199" t="s">
        <v>229</v>
      </c>
      <c r="E92" s="210" t="s">
        <v>44</v>
      </c>
      <c r="F92" s="211" t="s">
        <v>1821</v>
      </c>
      <c r="G92" s="209"/>
      <c r="H92" s="212">
        <v>3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229</v>
      </c>
      <c r="AU92" s="218" t="s">
        <v>21</v>
      </c>
      <c r="AV92" s="14" t="s">
        <v>21</v>
      </c>
      <c r="AW92" s="14" t="s">
        <v>42</v>
      </c>
      <c r="AX92" s="14" t="s">
        <v>82</v>
      </c>
      <c r="AY92" s="218" t="s">
        <v>221</v>
      </c>
    </row>
    <row r="93" spans="1:65" s="15" customFormat="1">
      <c r="B93" s="219"/>
      <c r="C93" s="220"/>
      <c r="D93" s="199" t="s">
        <v>229</v>
      </c>
      <c r="E93" s="221" t="s">
        <v>44</v>
      </c>
      <c r="F93" s="222" t="s">
        <v>232</v>
      </c>
      <c r="G93" s="220"/>
      <c r="H93" s="223">
        <v>3</v>
      </c>
      <c r="I93" s="224"/>
      <c r="J93" s="220"/>
      <c r="K93" s="220"/>
      <c r="L93" s="225"/>
      <c r="M93" s="226"/>
      <c r="N93" s="227"/>
      <c r="O93" s="227"/>
      <c r="P93" s="227"/>
      <c r="Q93" s="227"/>
      <c r="R93" s="227"/>
      <c r="S93" s="227"/>
      <c r="T93" s="228"/>
      <c r="AT93" s="229" t="s">
        <v>229</v>
      </c>
      <c r="AU93" s="229" t="s">
        <v>21</v>
      </c>
      <c r="AV93" s="15" t="s">
        <v>227</v>
      </c>
      <c r="AW93" s="15" t="s">
        <v>42</v>
      </c>
      <c r="AX93" s="15" t="s">
        <v>89</v>
      </c>
      <c r="AY93" s="229" t="s">
        <v>221</v>
      </c>
    </row>
    <row r="94" spans="1:65" s="2" customFormat="1" ht="24.2" customHeight="1">
      <c r="A94" s="37"/>
      <c r="B94" s="38"/>
      <c r="C94" s="184" t="s">
        <v>21</v>
      </c>
      <c r="D94" s="184" t="s">
        <v>223</v>
      </c>
      <c r="E94" s="185" t="s">
        <v>1822</v>
      </c>
      <c r="F94" s="186" t="s">
        <v>1823</v>
      </c>
      <c r="G94" s="187" t="s">
        <v>501</v>
      </c>
      <c r="H94" s="188">
        <v>450</v>
      </c>
      <c r="I94" s="189"/>
      <c r="J94" s="190">
        <f>ROUND(I94*H94,2)</f>
        <v>0</v>
      </c>
      <c r="K94" s="186" t="s">
        <v>226</v>
      </c>
      <c r="L94" s="42"/>
      <c r="M94" s="191" t="s">
        <v>44</v>
      </c>
      <c r="N94" s="192" t="s">
        <v>53</v>
      </c>
      <c r="O94" s="67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227</v>
      </c>
      <c r="AT94" s="195" t="s">
        <v>223</v>
      </c>
      <c r="AU94" s="195" t="s">
        <v>21</v>
      </c>
      <c r="AY94" s="19" t="s">
        <v>221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9" t="s">
        <v>89</v>
      </c>
      <c r="BK94" s="196">
        <f>ROUND(I94*H94,2)</f>
        <v>0</v>
      </c>
      <c r="BL94" s="19" t="s">
        <v>227</v>
      </c>
      <c r="BM94" s="195" t="s">
        <v>1824</v>
      </c>
    </row>
    <row r="95" spans="1:65" s="13" customFormat="1">
      <c r="B95" s="197"/>
      <c r="C95" s="198"/>
      <c r="D95" s="199" t="s">
        <v>229</v>
      </c>
      <c r="E95" s="200" t="s">
        <v>44</v>
      </c>
      <c r="F95" s="201" t="s">
        <v>1825</v>
      </c>
      <c r="G95" s="198"/>
      <c r="H95" s="200" t="s">
        <v>44</v>
      </c>
      <c r="I95" s="202"/>
      <c r="J95" s="198"/>
      <c r="K95" s="198"/>
      <c r="L95" s="203"/>
      <c r="M95" s="204"/>
      <c r="N95" s="205"/>
      <c r="O95" s="205"/>
      <c r="P95" s="205"/>
      <c r="Q95" s="205"/>
      <c r="R95" s="205"/>
      <c r="S95" s="205"/>
      <c r="T95" s="206"/>
      <c r="AT95" s="207" t="s">
        <v>229</v>
      </c>
      <c r="AU95" s="207" t="s">
        <v>21</v>
      </c>
      <c r="AV95" s="13" t="s">
        <v>89</v>
      </c>
      <c r="AW95" s="13" t="s">
        <v>42</v>
      </c>
      <c r="AX95" s="13" t="s">
        <v>82</v>
      </c>
      <c r="AY95" s="207" t="s">
        <v>221</v>
      </c>
    </row>
    <row r="96" spans="1:65" s="14" customFormat="1">
      <c r="B96" s="208"/>
      <c r="C96" s="209"/>
      <c r="D96" s="199" t="s">
        <v>229</v>
      </c>
      <c r="E96" s="210" t="s">
        <v>44</v>
      </c>
      <c r="F96" s="211" t="s">
        <v>1826</v>
      </c>
      <c r="G96" s="209"/>
      <c r="H96" s="212">
        <v>450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229</v>
      </c>
      <c r="AU96" s="218" t="s">
        <v>21</v>
      </c>
      <c r="AV96" s="14" t="s">
        <v>21</v>
      </c>
      <c r="AW96" s="14" t="s">
        <v>42</v>
      </c>
      <c r="AX96" s="14" t="s">
        <v>89</v>
      </c>
      <c r="AY96" s="218" t="s">
        <v>221</v>
      </c>
    </row>
    <row r="97" spans="1:65" s="2" customFormat="1" ht="14.45" customHeight="1">
      <c r="A97" s="37"/>
      <c r="B97" s="38"/>
      <c r="C97" s="184" t="s">
        <v>123</v>
      </c>
      <c r="D97" s="184" t="s">
        <v>223</v>
      </c>
      <c r="E97" s="185" t="s">
        <v>1793</v>
      </c>
      <c r="F97" s="186" t="s">
        <v>1794</v>
      </c>
      <c r="G97" s="187" t="s">
        <v>501</v>
      </c>
      <c r="H97" s="188">
        <v>9</v>
      </c>
      <c r="I97" s="189"/>
      <c r="J97" s="190">
        <f>ROUND(I97*H97,2)</f>
        <v>0</v>
      </c>
      <c r="K97" s="186" t="s">
        <v>226</v>
      </c>
      <c r="L97" s="42"/>
      <c r="M97" s="191" t="s">
        <v>44</v>
      </c>
      <c r="N97" s="192" t="s">
        <v>53</v>
      </c>
      <c r="O97" s="67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227</v>
      </c>
      <c r="AT97" s="195" t="s">
        <v>223</v>
      </c>
      <c r="AU97" s="195" t="s">
        <v>21</v>
      </c>
      <c r="AY97" s="19" t="s">
        <v>221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9" t="s">
        <v>89</v>
      </c>
      <c r="BK97" s="196">
        <f>ROUND(I97*H97,2)</f>
        <v>0</v>
      </c>
      <c r="BL97" s="19" t="s">
        <v>227</v>
      </c>
      <c r="BM97" s="195" t="s">
        <v>1827</v>
      </c>
    </row>
    <row r="98" spans="1:65" s="13" customFormat="1">
      <c r="B98" s="197"/>
      <c r="C98" s="198"/>
      <c r="D98" s="199" t="s">
        <v>229</v>
      </c>
      <c r="E98" s="200" t="s">
        <v>44</v>
      </c>
      <c r="F98" s="201" t="s">
        <v>1796</v>
      </c>
      <c r="G98" s="198"/>
      <c r="H98" s="200" t="s">
        <v>44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229</v>
      </c>
      <c r="AU98" s="207" t="s">
        <v>21</v>
      </c>
      <c r="AV98" s="13" t="s">
        <v>89</v>
      </c>
      <c r="AW98" s="13" t="s">
        <v>42</v>
      </c>
      <c r="AX98" s="13" t="s">
        <v>82</v>
      </c>
      <c r="AY98" s="207" t="s">
        <v>221</v>
      </c>
    </row>
    <row r="99" spans="1:65" s="14" customFormat="1">
      <c r="B99" s="208"/>
      <c r="C99" s="209"/>
      <c r="D99" s="199" t="s">
        <v>229</v>
      </c>
      <c r="E99" s="210" t="s">
        <v>44</v>
      </c>
      <c r="F99" s="211" t="s">
        <v>1828</v>
      </c>
      <c r="G99" s="209"/>
      <c r="H99" s="212">
        <v>5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229</v>
      </c>
      <c r="AU99" s="218" t="s">
        <v>21</v>
      </c>
      <c r="AV99" s="14" t="s">
        <v>21</v>
      </c>
      <c r="AW99" s="14" t="s">
        <v>42</v>
      </c>
      <c r="AX99" s="14" t="s">
        <v>82</v>
      </c>
      <c r="AY99" s="218" t="s">
        <v>221</v>
      </c>
    </row>
    <row r="100" spans="1:65" s="14" customFormat="1">
      <c r="B100" s="208"/>
      <c r="C100" s="209"/>
      <c r="D100" s="199" t="s">
        <v>229</v>
      </c>
      <c r="E100" s="210" t="s">
        <v>44</v>
      </c>
      <c r="F100" s="211" t="s">
        <v>1829</v>
      </c>
      <c r="G100" s="209"/>
      <c r="H100" s="212">
        <v>4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229</v>
      </c>
      <c r="AU100" s="218" t="s">
        <v>21</v>
      </c>
      <c r="AV100" s="14" t="s">
        <v>21</v>
      </c>
      <c r="AW100" s="14" t="s">
        <v>42</v>
      </c>
      <c r="AX100" s="14" t="s">
        <v>82</v>
      </c>
      <c r="AY100" s="218" t="s">
        <v>221</v>
      </c>
    </row>
    <row r="101" spans="1:65" s="15" customFormat="1">
      <c r="B101" s="219"/>
      <c r="C101" s="220"/>
      <c r="D101" s="199" t="s">
        <v>229</v>
      </c>
      <c r="E101" s="221" t="s">
        <v>44</v>
      </c>
      <c r="F101" s="222" t="s">
        <v>232</v>
      </c>
      <c r="G101" s="220"/>
      <c r="H101" s="223">
        <v>9</v>
      </c>
      <c r="I101" s="224"/>
      <c r="J101" s="220"/>
      <c r="K101" s="220"/>
      <c r="L101" s="225"/>
      <c r="M101" s="226"/>
      <c r="N101" s="227"/>
      <c r="O101" s="227"/>
      <c r="P101" s="227"/>
      <c r="Q101" s="227"/>
      <c r="R101" s="227"/>
      <c r="S101" s="227"/>
      <c r="T101" s="228"/>
      <c r="AT101" s="229" t="s">
        <v>229</v>
      </c>
      <c r="AU101" s="229" t="s">
        <v>21</v>
      </c>
      <c r="AV101" s="15" t="s">
        <v>227</v>
      </c>
      <c r="AW101" s="15" t="s">
        <v>42</v>
      </c>
      <c r="AX101" s="15" t="s">
        <v>89</v>
      </c>
      <c r="AY101" s="229" t="s">
        <v>221</v>
      </c>
    </row>
    <row r="102" spans="1:65" s="2" customFormat="1" ht="14.45" customHeight="1">
      <c r="A102" s="37"/>
      <c r="B102" s="38"/>
      <c r="C102" s="184" t="s">
        <v>227</v>
      </c>
      <c r="D102" s="184" t="s">
        <v>223</v>
      </c>
      <c r="E102" s="185" t="s">
        <v>1830</v>
      </c>
      <c r="F102" s="186" t="s">
        <v>1831</v>
      </c>
      <c r="G102" s="187" t="s">
        <v>501</v>
      </c>
      <c r="H102" s="188">
        <v>2</v>
      </c>
      <c r="I102" s="189"/>
      <c r="J102" s="190">
        <f>ROUND(I102*H102,2)</f>
        <v>0</v>
      </c>
      <c r="K102" s="186" t="s">
        <v>226</v>
      </c>
      <c r="L102" s="42"/>
      <c r="M102" s="191" t="s">
        <v>44</v>
      </c>
      <c r="N102" s="192" t="s">
        <v>53</v>
      </c>
      <c r="O102" s="67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227</v>
      </c>
      <c r="AT102" s="195" t="s">
        <v>223</v>
      </c>
      <c r="AU102" s="195" t="s">
        <v>21</v>
      </c>
      <c r="AY102" s="19" t="s">
        <v>221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9" t="s">
        <v>89</v>
      </c>
      <c r="BK102" s="196">
        <f>ROUND(I102*H102,2)</f>
        <v>0</v>
      </c>
      <c r="BL102" s="19" t="s">
        <v>227</v>
      </c>
      <c r="BM102" s="195" t="s">
        <v>1832</v>
      </c>
    </row>
    <row r="103" spans="1:65" s="13" customFormat="1">
      <c r="B103" s="197"/>
      <c r="C103" s="198"/>
      <c r="D103" s="199" t="s">
        <v>229</v>
      </c>
      <c r="E103" s="200" t="s">
        <v>44</v>
      </c>
      <c r="F103" s="201" t="s">
        <v>1796</v>
      </c>
      <c r="G103" s="198"/>
      <c r="H103" s="200" t="s">
        <v>44</v>
      </c>
      <c r="I103" s="202"/>
      <c r="J103" s="198"/>
      <c r="K103" s="198"/>
      <c r="L103" s="203"/>
      <c r="M103" s="204"/>
      <c r="N103" s="205"/>
      <c r="O103" s="205"/>
      <c r="P103" s="205"/>
      <c r="Q103" s="205"/>
      <c r="R103" s="205"/>
      <c r="S103" s="205"/>
      <c r="T103" s="206"/>
      <c r="AT103" s="207" t="s">
        <v>229</v>
      </c>
      <c r="AU103" s="207" t="s">
        <v>21</v>
      </c>
      <c r="AV103" s="13" t="s">
        <v>89</v>
      </c>
      <c r="AW103" s="13" t="s">
        <v>42</v>
      </c>
      <c r="AX103" s="13" t="s">
        <v>82</v>
      </c>
      <c r="AY103" s="207" t="s">
        <v>221</v>
      </c>
    </row>
    <row r="104" spans="1:65" s="14" customFormat="1">
      <c r="B104" s="208"/>
      <c r="C104" s="209"/>
      <c r="D104" s="199" t="s">
        <v>229</v>
      </c>
      <c r="E104" s="210" t="s">
        <v>44</v>
      </c>
      <c r="F104" s="211" t="s">
        <v>1833</v>
      </c>
      <c r="G104" s="209"/>
      <c r="H104" s="212">
        <v>2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229</v>
      </c>
      <c r="AU104" s="218" t="s">
        <v>21</v>
      </c>
      <c r="AV104" s="14" t="s">
        <v>21</v>
      </c>
      <c r="AW104" s="14" t="s">
        <v>42</v>
      </c>
      <c r="AX104" s="14" t="s">
        <v>82</v>
      </c>
      <c r="AY104" s="218" t="s">
        <v>221</v>
      </c>
    </row>
    <row r="105" spans="1:65" s="15" customFormat="1">
      <c r="B105" s="219"/>
      <c r="C105" s="220"/>
      <c r="D105" s="199" t="s">
        <v>229</v>
      </c>
      <c r="E105" s="221" t="s">
        <v>44</v>
      </c>
      <c r="F105" s="222" t="s">
        <v>232</v>
      </c>
      <c r="G105" s="220"/>
      <c r="H105" s="223">
        <v>2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229</v>
      </c>
      <c r="AU105" s="229" t="s">
        <v>21</v>
      </c>
      <c r="AV105" s="15" t="s">
        <v>227</v>
      </c>
      <c r="AW105" s="15" t="s">
        <v>42</v>
      </c>
      <c r="AX105" s="15" t="s">
        <v>89</v>
      </c>
      <c r="AY105" s="229" t="s">
        <v>221</v>
      </c>
    </row>
    <row r="106" spans="1:65" s="2" customFormat="1" ht="24.2" customHeight="1">
      <c r="A106" s="37"/>
      <c r="B106" s="38"/>
      <c r="C106" s="184" t="s">
        <v>249</v>
      </c>
      <c r="D106" s="184" t="s">
        <v>223</v>
      </c>
      <c r="E106" s="185" t="s">
        <v>1799</v>
      </c>
      <c r="F106" s="186" t="s">
        <v>1800</v>
      </c>
      <c r="G106" s="187" t="s">
        <v>501</v>
      </c>
      <c r="H106" s="188">
        <v>1350</v>
      </c>
      <c r="I106" s="189"/>
      <c r="J106" s="190">
        <f>ROUND(I106*H106,2)</f>
        <v>0</v>
      </c>
      <c r="K106" s="186" t="s">
        <v>226</v>
      </c>
      <c r="L106" s="42"/>
      <c r="M106" s="191" t="s">
        <v>44</v>
      </c>
      <c r="N106" s="192" t="s">
        <v>53</v>
      </c>
      <c r="O106" s="67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227</v>
      </c>
      <c r="AT106" s="195" t="s">
        <v>223</v>
      </c>
      <c r="AU106" s="195" t="s">
        <v>21</v>
      </c>
      <c r="AY106" s="19" t="s">
        <v>221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9" t="s">
        <v>89</v>
      </c>
      <c r="BK106" s="196">
        <f>ROUND(I106*H106,2)</f>
        <v>0</v>
      </c>
      <c r="BL106" s="19" t="s">
        <v>227</v>
      </c>
      <c r="BM106" s="195" t="s">
        <v>1834</v>
      </c>
    </row>
    <row r="107" spans="1:65" s="13" customFormat="1">
      <c r="B107" s="197"/>
      <c r="C107" s="198"/>
      <c r="D107" s="199" t="s">
        <v>229</v>
      </c>
      <c r="E107" s="200" t="s">
        <v>44</v>
      </c>
      <c r="F107" s="201" t="s">
        <v>1802</v>
      </c>
      <c r="G107" s="198"/>
      <c r="H107" s="200" t="s">
        <v>44</v>
      </c>
      <c r="I107" s="202"/>
      <c r="J107" s="198"/>
      <c r="K107" s="198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229</v>
      </c>
      <c r="AU107" s="207" t="s">
        <v>21</v>
      </c>
      <c r="AV107" s="13" t="s">
        <v>89</v>
      </c>
      <c r="AW107" s="13" t="s">
        <v>42</v>
      </c>
      <c r="AX107" s="13" t="s">
        <v>82</v>
      </c>
      <c r="AY107" s="207" t="s">
        <v>221</v>
      </c>
    </row>
    <row r="108" spans="1:65" s="14" customFormat="1">
      <c r="B108" s="208"/>
      <c r="C108" s="209"/>
      <c r="D108" s="199" t="s">
        <v>229</v>
      </c>
      <c r="E108" s="210" t="s">
        <v>44</v>
      </c>
      <c r="F108" s="211" t="s">
        <v>1835</v>
      </c>
      <c r="G108" s="209"/>
      <c r="H108" s="212">
        <v>1350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229</v>
      </c>
      <c r="AU108" s="218" t="s">
        <v>21</v>
      </c>
      <c r="AV108" s="14" t="s">
        <v>21</v>
      </c>
      <c r="AW108" s="14" t="s">
        <v>42</v>
      </c>
      <c r="AX108" s="14" t="s">
        <v>89</v>
      </c>
      <c r="AY108" s="218" t="s">
        <v>221</v>
      </c>
    </row>
    <row r="109" spans="1:65" s="2" customFormat="1" ht="24.2" customHeight="1">
      <c r="A109" s="37"/>
      <c r="B109" s="38"/>
      <c r="C109" s="184" t="s">
        <v>255</v>
      </c>
      <c r="D109" s="184" t="s">
        <v>223</v>
      </c>
      <c r="E109" s="185" t="s">
        <v>1836</v>
      </c>
      <c r="F109" s="186" t="s">
        <v>1837</v>
      </c>
      <c r="G109" s="187" t="s">
        <v>501</v>
      </c>
      <c r="H109" s="188">
        <v>300</v>
      </c>
      <c r="I109" s="189"/>
      <c r="J109" s="190">
        <f>ROUND(I109*H109,2)</f>
        <v>0</v>
      </c>
      <c r="K109" s="186" t="s">
        <v>226</v>
      </c>
      <c r="L109" s="42"/>
      <c r="M109" s="191" t="s">
        <v>44</v>
      </c>
      <c r="N109" s="192" t="s">
        <v>53</v>
      </c>
      <c r="O109" s="67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227</v>
      </c>
      <c r="AT109" s="195" t="s">
        <v>223</v>
      </c>
      <c r="AU109" s="195" t="s">
        <v>21</v>
      </c>
      <c r="AY109" s="19" t="s">
        <v>221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9" t="s">
        <v>89</v>
      </c>
      <c r="BK109" s="196">
        <f>ROUND(I109*H109,2)</f>
        <v>0</v>
      </c>
      <c r="BL109" s="19" t="s">
        <v>227</v>
      </c>
      <c r="BM109" s="195" t="s">
        <v>1838</v>
      </c>
    </row>
    <row r="110" spans="1:65" s="13" customFormat="1">
      <c r="B110" s="197"/>
      <c r="C110" s="198"/>
      <c r="D110" s="199" t="s">
        <v>229</v>
      </c>
      <c r="E110" s="200" t="s">
        <v>44</v>
      </c>
      <c r="F110" s="201" t="s">
        <v>1839</v>
      </c>
      <c r="G110" s="198"/>
      <c r="H110" s="200" t="s">
        <v>44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229</v>
      </c>
      <c r="AU110" s="207" t="s">
        <v>21</v>
      </c>
      <c r="AV110" s="13" t="s">
        <v>89</v>
      </c>
      <c r="AW110" s="13" t="s">
        <v>42</v>
      </c>
      <c r="AX110" s="13" t="s">
        <v>82</v>
      </c>
      <c r="AY110" s="207" t="s">
        <v>221</v>
      </c>
    </row>
    <row r="111" spans="1:65" s="14" customFormat="1">
      <c r="B111" s="208"/>
      <c r="C111" s="209"/>
      <c r="D111" s="199" t="s">
        <v>229</v>
      </c>
      <c r="E111" s="210" t="s">
        <v>44</v>
      </c>
      <c r="F111" s="211" t="s">
        <v>1803</v>
      </c>
      <c r="G111" s="209"/>
      <c r="H111" s="212">
        <v>300</v>
      </c>
      <c r="I111" s="213"/>
      <c r="J111" s="209"/>
      <c r="K111" s="209"/>
      <c r="L111" s="214"/>
      <c r="M111" s="264"/>
      <c r="N111" s="265"/>
      <c r="O111" s="265"/>
      <c r="P111" s="265"/>
      <c r="Q111" s="265"/>
      <c r="R111" s="265"/>
      <c r="S111" s="265"/>
      <c r="T111" s="266"/>
      <c r="AT111" s="218" t="s">
        <v>229</v>
      </c>
      <c r="AU111" s="218" t="s">
        <v>21</v>
      </c>
      <c r="AV111" s="14" t="s">
        <v>21</v>
      </c>
      <c r="AW111" s="14" t="s">
        <v>42</v>
      </c>
      <c r="AX111" s="14" t="s">
        <v>89</v>
      </c>
      <c r="AY111" s="218" t="s">
        <v>221</v>
      </c>
    </row>
    <row r="112" spans="1:65" s="2" customFormat="1" ht="6.95" customHeight="1">
      <c r="A112" s="37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2"/>
      <c r="M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</sheetData>
  <sheetProtection algorithmName="SHA-512" hashValue="eUGIJ3hSoVzW6x/n3oYiSAYwRu7COMAxFQVHAH9Z9sNvHnW3PQtYu059/9XAz6pg/f9E89zic8ZRW8GuXZ4rWQ==" saltValue="cvC6kYqUPGlD+zDqdhj6vHbkJyd8I9fgJ4CH5YAwvut+9mCT1Uql+N3xXS9/MbJOiCuOCl50/Cw5CnK7ratbuQ==" spinCount="100000" sheet="1" objects="1" scenarios="1" formatColumns="0" formatRows="0" autoFilter="0"/>
  <autoFilter ref="C86:K11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blackAndWhite="1" r:id="rId1"/>
  <headerFooter>
    <oddHeader>&amp;LMěsto Dobříš - stavební úpravy komunikace v ulici Březová&amp;CDOPAS s.r.o.&amp;RPOLOŽKOVÝ VÝKAZ VÝMĚR</oddHeader>
    <oddFooter>&amp;LSO 902 - Objízdná trasa&amp;CStrana &amp;P z &amp;N&amp;RPoložkový soupis prací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topLeftCell="A10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115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2"/>
      <c r="AT3" s="19" t="s">
        <v>21</v>
      </c>
    </row>
    <row r="4" spans="1:46" s="1" customFormat="1" ht="24.95" customHeight="1">
      <c r="B4" s="22"/>
      <c r="D4" s="114" t="s">
        <v>127</v>
      </c>
      <c r="L4" s="22"/>
      <c r="M4" s="115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6" t="s">
        <v>16</v>
      </c>
      <c r="L6" s="22"/>
    </row>
    <row r="7" spans="1:46" s="1" customFormat="1" ht="16.5" customHeight="1">
      <c r="B7" s="22"/>
      <c r="E7" s="415" t="str">
        <f>'Rekapitulace stavby'!K6</f>
        <v>Město Dobříš - stavební úpravy komunikace v ulici Březová</v>
      </c>
      <c r="F7" s="416"/>
      <c r="G7" s="416"/>
      <c r="H7" s="416"/>
      <c r="L7" s="22"/>
    </row>
    <row r="8" spans="1:46" s="1" customFormat="1" ht="12" customHeight="1">
      <c r="B8" s="22"/>
      <c r="D8" s="116" t="s">
        <v>141</v>
      </c>
      <c r="L8" s="22"/>
    </row>
    <row r="9" spans="1:46" s="2" customFormat="1" ht="16.5" customHeight="1">
      <c r="A9" s="37"/>
      <c r="B9" s="42"/>
      <c r="C9" s="37"/>
      <c r="D9" s="37"/>
      <c r="E9" s="415" t="s">
        <v>1791</v>
      </c>
      <c r="F9" s="417"/>
      <c r="G9" s="417"/>
      <c r="H9" s="417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6" t="s">
        <v>149</v>
      </c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6.5" customHeight="1">
      <c r="A11" s="37"/>
      <c r="B11" s="42"/>
      <c r="C11" s="37"/>
      <c r="D11" s="37"/>
      <c r="E11" s="418" t="s">
        <v>1840</v>
      </c>
      <c r="F11" s="417"/>
      <c r="G11" s="417"/>
      <c r="H11" s="417"/>
      <c r="I11" s="37"/>
      <c r="J11" s="37"/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6" t="s">
        <v>18</v>
      </c>
      <c r="E13" s="37"/>
      <c r="F13" s="106" t="s">
        <v>44</v>
      </c>
      <c r="G13" s="37"/>
      <c r="H13" s="37"/>
      <c r="I13" s="116" t="s">
        <v>20</v>
      </c>
      <c r="J13" s="106" t="s">
        <v>44</v>
      </c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6" t="s">
        <v>22</v>
      </c>
      <c r="E14" s="37"/>
      <c r="F14" s="106" t="s">
        <v>23</v>
      </c>
      <c r="G14" s="37"/>
      <c r="H14" s="37"/>
      <c r="I14" s="116" t="s">
        <v>24</v>
      </c>
      <c r="J14" s="118" t="str">
        <f>'Rekapitulace stavby'!AN8</f>
        <v>13. 6. 2021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6" t="s">
        <v>30</v>
      </c>
      <c r="E16" s="37"/>
      <c r="F16" s="37"/>
      <c r="G16" s="37"/>
      <c r="H16" s="37"/>
      <c r="I16" s="116" t="s">
        <v>31</v>
      </c>
      <c r="J16" s="106" t="s">
        <v>32</v>
      </c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">
        <v>33</v>
      </c>
      <c r="F17" s="37"/>
      <c r="G17" s="37"/>
      <c r="H17" s="37"/>
      <c r="I17" s="116" t="s">
        <v>34</v>
      </c>
      <c r="J17" s="106" t="s">
        <v>35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6.95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6" t="s">
        <v>36</v>
      </c>
      <c r="E19" s="37"/>
      <c r="F19" s="37"/>
      <c r="G19" s="37"/>
      <c r="H19" s="37"/>
      <c r="I19" s="116" t="s">
        <v>31</v>
      </c>
      <c r="J19" s="32" t="str">
        <f>'Rekapitulace stavby'!AN13</f>
        <v>Vyplň údaj</v>
      </c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19" t="str">
        <f>'Rekapitulace stavby'!E14</f>
        <v>Vyplň údaj</v>
      </c>
      <c r="F20" s="420"/>
      <c r="G20" s="420"/>
      <c r="H20" s="420"/>
      <c r="I20" s="116" t="s">
        <v>34</v>
      </c>
      <c r="J20" s="32" t="str">
        <f>'Rekapitulace stavby'!AN14</f>
        <v>Vyplň údaj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6.95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6" t="s">
        <v>38</v>
      </c>
      <c r="E22" s="37"/>
      <c r="F22" s="37"/>
      <c r="G22" s="37"/>
      <c r="H22" s="37"/>
      <c r="I22" s="116" t="s">
        <v>31</v>
      </c>
      <c r="J22" s="106" t="s">
        <v>39</v>
      </c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">
        <v>40</v>
      </c>
      <c r="F23" s="37"/>
      <c r="G23" s="37"/>
      <c r="H23" s="37"/>
      <c r="I23" s="116" t="s">
        <v>34</v>
      </c>
      <c r="J23" s="106" t="s">
        <v>41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6.95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6" t="s">
        <v>43</v>
      </c>
      <c r="E25" s="37"/>
      <c r="F25" s="37"/>
      <c r="G25" s="37"/>
      <c r="H25" s="37"/>
      <c r="I25" s="116" t="s">
        <v>31</v>
      </c>
      <c r="J25" s="106" t="s">
        <v>44</v>
      </c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">
        <v>45</v>
      </c>
      <c r="F26" s="37"/>
      <c r="G26" s="37"/>
      <c r="H26" s="37"/>
      <c r="I26" s="116" t="s">
        <v>34</v>
      </c>
      <c r="J26" s="106" t="s">
        <v>44</v>
      </c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6.95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6" t="s">
        <v>46</v>
      </c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47.25" customHeight="1">
      <c r="A29" s="121"/>
      <c r="B29" s="122"/>
      <c r="C29" s="121"/>
      <c r="D29" s="121"/>
      <c r="E29" s="421" t="s">
        <v>47</v>
      </c>
      <c r="F29" s="421"/>
      <c r="G29" s="421"/>
      <c r="H29" s="421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24"/>
      <c r="E31" s="124"/>
      <c r="F31" s="124"/>
      <c r="G31" s="124"/>
      <c r="H31" s="124"/>
      <c r="I31" s="124"/>
      <c r="J31" s="124"/>
      <c r="K31" s="124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35" customHeight="1">
      <c r="A32" s="37"/>
      <c r="B32" s="42"/>
      <c r="C32" s="37"/>
      <c r="D32" s="125" t="s">
        <v>48</v>
      </c>
      <c r="E32" s="37"/>
      <c r="F32" s="37"/>
      <c r="G32" s="37"/>
      <c r="H32" s="37"/>
      <c r="I32" s="37"/>
      <c r="J32" s="126">
        <f>ROUND(J87, 2)</f>
        <v>0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6.95" customHeight="1">
      <c r="A33" s="37"/>
      <c r="B33" s="42"/>
      <c r="C33" s="37"/>
      <c r="D33" s="124"/>
      <c r="E33" s="124"/>
      <c r="F33" s="124"/>
      <c r="G33" s="124"/>
      <c r="H33" s="124"/>
      <c r="I33" s="124"/>
      <c r="J33" s="124"/>
      <c r="K33" s="124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37"/>
      <c r="F34" s="127" t="s">
        <v>50</v>
      </c>
      <c r="G34" s="37"/>
      <c r="H34" s="37"/>
      <c r="I34" s="127" t="s">
        <v>49</v>
      </c>
      <c r="J34" s="127" t="s">
        <v>51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customHeight="1">
      <c r="A35" s="37"/>
      <c r="B35" s="42"/>
      <c r="C35" s="37"/>
      <c r="D35" s="128" t="s">
        <v>52</v>
      </c>
      <c r="E35" s="116" t="s">
        <v>53</v>
      </c>
      <c r="F35" s="129">
        <f>ROUND((SUM(BE87:BE124)),  2)</f>
        <v>0</v>
      </c>
      <c r="G35" s="37"/>
      <c r="H35" s="37"/>
      <c r="I35" s="130">
        <v>0.21</v>
      </c>
      <c r="J35" s="129">
        <f>ROUND(((SUM(BE87:BE124))*I35),  2)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customHeight="1">
      <c r="A36" s="37"/>
      <c r="B36" s="42"/>
      <c r="C36" s="37"/>
      <c r="D36" s="37"/>
      <c r="E36" s="116" t="s">
        <v>54</v>
      </c>
      <c r="F36" s="129">
        <f>ROUND((SUM(BF87:BF124)),  2)</f>
        <v>0</v>
      </c>
      <c r="G36" s="37"/>
      <c r="H36" s="37"/>
      <c r="I36" s="130">
        <v>0.15</v>
      </c>
      <c r="J36" s="129">
        <f>ROUND(((SUM(BF87:BF124))*I36),  2)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16" t="s">
        <v>55</v>
      </c>
      <c r="F37" s="129">
        <f>ROUND((SUM(BG87:BG124)),  2)</f>
        <v>0</v>
      </c>
      <c r="G37" s="37"/>
      <c r="H37" s="37"/>
      <c r="I37" s="130">
        <v>0.21</v>
      </c>
      <c r="J37" s="129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45" hidden="1" customHeight="1">
      <c r="A38" s="37"/>
      <c r="B38" s="42"/>
      <c r="C38" s="37"/>
      <c r="D38" s="37"/>
      <c r="E38" s="116" t="s">
        <v>56</v>
      </c>
      <c r="F38" s="129">
        <f>ROUND((SUM(BH87:BH124)),  2)</f>
        <v>0</v>
      </c>
      <c r="G38" s="37"/>
      <c r="H38" s="37"/>
      <c r="I38" s="130">
        <v>0.15</v>
      </c>
      <c r="J38" s="129">
        <f>0</f>
        <v>0</v>
      </c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45" hidden="1" customHeight="1">
      <c r="A39" s="37"/>
      <c r="B39" s="42"/>
      <c r="C39" s="37"/>
      <c r="D39" s="37"/>
      <c r="E39" s="116" t="s">
        <v>57</v>
      </c>
      <c r="F39" s="129">
        <f>ROUND((SUM(BI87:BI124)),  2)</f>
        <v>0</v>
      </c>
      <c r="G39" s="37"/>
      <c r="H39" s="37"/>
      <c r="I39" s="130">
        <v>0</v>
      </c>
      <c r="J39" s="129">
        <f>0</f>
        <v>0</v>
      </c>
      <c r="K39" s="37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6.95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35" customHeight="1">
      <c r="A41" s="37"/>
      <c r="B41" s="42"/>
      <c r="C41" s="131"/>
      <c r="D41" s="132" t="s">
        <v>58</v>
      </c>
      <c r="E41" s="133"/>
      <c r="F41" s="133"/>
      <c r="G41" s="134" t="s">
        <v>59</v>
      </c>
      <c r="H41" s="135" t="s">
        <v>60</v>
      </c>
      <c r="I41" s="133"/>
      <c r="J41" s="136">
        <f>SUM(J32:J39)</f>
        <v>0</v>
      </c>
      <c r="K41" s="137"/>
      <c r="L41" s="11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45" customHeight="1">
      <c r="A42" s="37"/>
      <c r="B42" s="138"/>
      <c r="C42" s="139"/>
      <c r="D42" s="139"/>
      <c r="E42" s="139"/>
      <c r="F42" s="139"/>
      <c r="G42" s="139"/>
      <c r="H42" s="139"/>
      <c r="I42" s="139"/>
      <c r="J42" s="139"/>
      <c r="K42" s="139"/>
      <c r="L42" s="11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6.95" customHeight="1">
      <c r="A46" s="37"/>
      <c r="B46" s="140"/>
      <c r="C46" s="141"/>
      <c r="D46" s="141"/>
      <c r="E46" s="141"/>
      <c r="F46" s="141"/>
      <c r="G46" s="141"/>
      <c r="H46" s="141"/>
      <c r="I46" s="141"/>
      <c r="J46" s="141"/>
      <c r="K46" s="141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4.95" customHeight="1">
      <c r="A47" s="37"/>
      <c r="B47" s="38"/>
      <c r="C47" s="25" t="s">
        <v>189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413" t="str">
        <f>E7</f>
        <v>Město Dobříš - stavební úpravy komunikace v ulici Březová</v>
      </c>
      <c r="F50" s="414"/>
      <c r="G50" s="414"/>
      <c r="H50" s="414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3"/>
      <c r="C51" s="31" t="s">
        <v>141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7"/>
      <c r="B52" s="38"/>
      <c r="C52" s="39"/>
      <c r="D52" s="39"/>
      <c r="E52" s="413" t="s">
        <v>1791</v>
      </c>
      <c r="F52" s="412"/>
      <c r="G52" s="412"/>
      <c r="H52" s="412"/>
      <c r="I52" s="39"/>
      <c r="J52" s="39"/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1" t="s">
        <v>149</v>
      </c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>
      <c r="A54" s="37"/>
      <c r="B54" s="38"/>
      <c r="C54" s="39"/>
      <c r="D54" s="39"/>
      <c r="E54" s="401" t="str">
        <f>E11</f>
        <v>SO 903 - Návrh provizorního DZ pro staveniště</v>
      </c>
      <c r="F54" s="412"/>
      <c r="G54" s="412"/>
      <c r="H54" s="412"/>
      <c r="I54" s="39"/>
      <c r="J54" s="39"/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6.95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1" t="s">
        <v>22</v>
      </c>
      <c r="D56" s="39"/>
      <c r="E56" s="39"/>
      <c r="F56" s="29" t="str">
        <f>F14</f>
        <v>Dobříš</v>
      </c>
      <c r="G56" s="39"/>
      <c r="H56" s="39"/>
      <c r="I56" s="31" t="s">
        <v>24</v>
      </c>
      <c r="J56" s="62" t="str">
        <f>IF(J14="","",J14)</f>
        <v>13. 6. 2021</v>
      </c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6.95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" customHeight="1">
      <c r="A58" s="37"/>
      <c r="B58" s="38"/>
      <c r="C58" s="31" t="s">
        <v>30</v>
      </c>
      <c r="D58" s="39"/>
      <c r="E58" s="39"/>
      <c r="F58" s="29" t="str">
        <f>E17</f>
        <v>Město Dobříš, Mírové náměstí 119, 263 01 Dobříš</v>
      </c>
      <c r="G58" s="39"/>
      <c r="H58" s="39"/>
      <c r="I58" s="31" t="s">
        <v>38</v>
      </c>
      <c r="J58" s="35" t="str">
        <f>E23</f>
        <v>DOPAS s.r.o.</v>
      </c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" customHeight="1">
      <c r="A59" s="37"/>
      <c r="B59" s="38"/>
      <c r="C59" s="31" t="s">
        <v>36</v>
      </c>
      <c r="D59" s="39"/>
      <c r="E59" s="39"/>
      <c r="F59" s="29" t="str">
        <f>IF(E20="","",E20)</f>
        <v>Vyplň údaj</v>
      </c>
      <c r="G59" s="39"/>
      <c r="H59" s="39"/>
      <c r="I59" s="31" t="s">
        <v>43</v>
      </c>
      <c r="J59" s="35" t="str">
        <f>E26</f>
        <v>L. Štuller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35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42" t="s">
        <v>190</v>
      </c>
      <c r="D61" s="143"/>
      <c r="E61" s="143"/>
      <c r="F61" s="143"/>
      <c r="G61" s="143"/>
      <c r="H61" s="143"/>
      <c r="I61" s="143"/>
      <c r="J61" s="144" t="s">
        <v>191</v>
      </c>
      <c r="K61" s="143"/>
      <c r="L61" s="11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35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5" t="s">
        <v>80</v>
      </c>
      <c r="D63" s="39"/>
      <c r="E63" s="39"/>
      <c r="F63" s="39"/>
      <c r="G63" s="39"/>
      <c r="H63" s="39"/>
      <c r="I63" s="39"/>
      <c r="J63" s="80">
        <f>J87</f>
        <v>0</v>
      </c>
      <c r="K63" s="39"/>
      <c r="L63" s="11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9" t="s">
        <v>192</v>
      </c>
    </row>
    <row r="64" spans="1:47" s="9" customFormat="1" ht="24.95" customHeight="1">
      <c r="B64" s="146"/>
      <c r="C64" s="147"/>
      <c r="D64" s="148" t="s">
        <v>193</v>
      </c>
      <c r="E64" s="149"/>
      <c r="F64" s="149"/>
      <c r="G64" s="149"/>
      <c r="H64" s="149"/>
      <c r="I64" s="149"/>
      <c r="J64" s="150">
        <f>J88</f>
        <v>0</v>
      </c>
      <c r="K64" s="147"/>
      <c r="L64" s="151"/>
    </row>
    <row r="65" spans="1:31" s="10" customFormat="1" ht="19.899999999999999" customHeight="1">
      <c r="B65" s="152"/>
      <c r="C65" s="100"/>
      <c r="D65" s="153" t="s">
        <v>199</v>
      </c>
      <c r="E65" s="154"/>
      <c r="F65" s="154"/>
      <c r="G65" s="154"/>
      <c r="H65" s="154"/>
      <c r="I65" s="154"/>
      <c r="J65" s="155">
        <f>J89</f>
        <v>0</v>
      </c>
      <c r="K65" s="100"/>
      <c r="L65" s="156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1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1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5" t="s">
        <v>206</v>
      </c>
      <c r="D72" s="39"/>
      <c r="E72" s="39"/>
      <c r="F72" s="39"/>
      <c r="G72" s="39"/>
      <c r="H72" s="39"/>
      <c r="I72" s="39"/>
      <c r="J72" s="39"/>
      <c r="K72" s="39"/>
      <c r="L72" s="11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1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413" t="str">
        <f>E7</f>
        <v>Město Dobříš - stavební úpravy komunikace v ulici Březová</v>
      </c>
      <c r="F75" s="414"/>
      <c r="G75" s="414"/>
      <c r="H75" s="414"/>
      <c r="I75" s="39"/>
      <c r="J75" s="39"/>
      <c r="K75" s="39"/>
      <c r="L75" s="11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1" customFormat="1" ht="12" customHeight="1">
      <c r="B76" s="23"/>
      <c r="C76" s="31" t="s">
        <v>141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7"/>
      <c r="B77" s="38"/>
      <c r="C77" s="39"/>
      <c r="D77" s="39"/>
      <c r="E77" s="413" t="s">
        <v>1791</v>
      </c>
      <c r="F77" s="412"/>
      <c r="G77" s="412"/>
      <c r="H77" s="412"/>
      <c r="I77" s="39"/>
      <c r="J77" s="39"/>
      <c r="K77" s="39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1" t="s">
        <v>149</v>
      </c>
      <c r="D78" s="39"/>
      <c r="E78" s="39"/>
      <c r="F78" s="39"/>
      <c r="G78" s="39"/>
      <c r="H78" s="39"/>
      <c r="I78" s="39"/>
      <c r="J78" s="39"/>
      <c r="K78" s="39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6.5" customHeight="1">
      <c r="A79" s="37"/>
      <c r="B79" s="38"/>
      <c r="C79" s="39"/>
      <c r="D79" s="39"/>
      <c r="E79" s="401" t="str">
        <f>E11</f>
        <v>SO 903 - Návrh provizorního DZ pro staveniště</v>
      </c>
      <c r="F79" s="412"/>
      <c r="G79" s="412"/>
      <c r="H79" s="412"/>
      <c r="I79" s="39"/>
      <c r="J79" s="39"/>
      <c r="K79" s="39"/>
      <c r="L79" s="11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2" customHeight="1">
      <c r="A81" s="37"/>
      <c r="B81" s="38"/>
      <c r="C81" s="31" t="s">
        <v>22</v>
      </c>
      <c r="D81" s="39"/>
      <c r="E81" s="39"/>
      <c r="F81" s="29" t="str">
        <f>F14</f>
        <v>Dobříš</v>
      </c>
      <c r="G81" s="39"/>
      <c r="H81" s="39"/>
      <c r="I81" s="31" t="s">
        <v>24</v>
      </c>
      <c r="J81" s="62" t="str">
        <f>IF(J14="","",J14)</f>
        <v>13. 6. 2021</v>
      </c>
      <c r="K81" s="39"/>
      <c r="L81" s="11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6.9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1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5.2" customHeight="1">
      <c r="A83" s="37"/>
      <c r="B83" s="38"/>
      <c r="C83" s="31" t="s">
        <v>30</v>
      </c>
      <c r="D83" s="39"/>
      <c r="E83" s="39"/>
      <c r="F83" s="29" t="str">
        <f>E17</f>
        <v>Město Dobříš, Mírové náměstí 119, 263 01 Dobříš</v>
      </c>
      <c r="G83" s="39"/>
      <c r="H83" s="39"/>
      <c r="I83" s="31" t="s">
        <v>38</v>
      </c>
      <c r="J83" s="35" t="str">
        <f>E23</f>
        <v>DOPAS s.r.o.</v>
      </c>
      <c r="K83" s="39"/>
      <c r="L83" s="11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5.2" customHeight="1">
      <c r="A84" s="37"/>
      <c r="B84" s="38"/>
      <c r="C84" s="31" t="s">
        <v>36</v>
      </c>
      <c r="D84" s="39"/>
      <c r="E84" s="39"/>
      <c r="F84" s="29" t="str">
        <f>IF(E20="","",E20)</f>
        <v>Vyplň údaj</v>
      </c>
      <c r="G84" s="39"/>
      <c r="H84" s="39"/>
      <c r="I84" s="31" t="s">
        <v>43</v>
      </c>
      <c r="J84" s="35" t="str">
        <f>E26</f>
        <v>L. Štuller</v>
      </c>
      <c r="K84" s="39"/>
      <c r="L84" s="11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0.35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1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11" customFormat="1" ht="29.25" customHeight="1">
      <c r="A86" s="157"/>
      <c r="B86" s="158"/>
      <c r="C86" s="159" t="s">
        <v>207</v>
      </c>
      <c r="D86" s="160" t="s">
        <v>67</v>
      </c>
      <c r="E86" s="160" t="s">
        <v>63</v>
      </c>
      <c r="F86" s="160" t="s">
        <v>64</v>
      </c>
      <c r="G86" s="160" t="s">
        <v>208</v>
      </c>
      <c r="H86" s="160" t="s">
        <v>209</v>
      </c>
      <c r="I86" s="160" t="s">
        <v>210</v>
      </c>
      <c r="J86" s="160" t="s">
        <v>191</v>
      </c>
      <c r="K86" s="161" t="s">
        <v>211</v>
      </c>
      <c r="L86" s="162"/>
      <c r="M86" s="71" t="s">
        <v>44</v>
      </c>
      <c r="N86" s="72" t="s">
        <v>52</v>
      </c>
      <c r="O86" s="72" t="s">
        <v>212</v>
      </c>
      <c r="P86" s="72" t="s">
        <v>213</v>
      </c>
      <c r="Q86" s="72" t="s">
        <v>214</v>
      </c>
      <c r="R86" s="72" t="s">
        <v>215</v>
      </c>
      <c r="S86" s="72" t="s">
        <v>216</v>
      </c>
      <c r="T86" s="73" t="s">
        <v>217</v>
      </c>
      <c r="U86" s="157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</row>
    <row r="87" spans="1:65" s="2" customFormat="1" ht="22.9" customHeight="1">
      <c r="A87" s="37"/>
      <c r="B87" s="38"/>
      <c r="C87" s="78" t="s">
        <v>218</v>
      </c>
      <c r="D87" s="39"/>
      <c r="E87" s="39"/>
      <c r="F87" s="39"/>
      <c r="G87" s="39"/>
      <c r="H87" s="39"/>
      <c r="I87" s="39"/>
      <c r="J87" s="163">
        <f>BK87</f>
        <v>0</v>
      </c>
      <c r="K87" s="39"/>
      <c r="L87" s="42"/>
      <c r="M87" s="74"/>
      <c r="N87" s="164"/>
      <c r="O87" s="75"/>
      <c r="P87" s="165">
        <f>P88</f>
        <v>0</v>
      </c>
      <c r="Q87" s="75"/>
      <c r="R87" s="165">
        <f>R88</f>
        <v>0</v>
      </c>
      <c r="S87" s="75"/>
      <c r="T87" s="166">
        <f>T88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9" t="s">
        <v>81</v>
      </c>
      <c r="AU87" s="19" t="s">
        <v>192</v>
      </c>
      <c r="BK87" s="167">
        <f>BK88</f>
        <v>0</v>
      </c>
    </row>
    <row r="88" spans="1:65" s="12" customFormat="1" ht="25.9" customHeight="1">
      <c r="B88" s="168"/>
      <c r="C88" s="169"/>
      <c r="D88" s="170" t="s">
        <v>81</v>
      </c>
      <c r="E88" s="171" t="s">
        <v>219</v>
      </c>
      <c r="F88" s="171" t="s">
        <v>220</v>
      </c>
      <c r="G88" s="169"/>
      <c r="H88" s="169"/>
      <c r="I88" s="172"/>
      <c r="J88" s="173">
        <f>BK88</f>
        <v>0</v>
      </c>
      <c r="K88" s="169"/>
      <c r="L88" s="174"/>
      <c r="M88" s="175"/>
      <c r="N88" s="176"/>
      <c r="O88" s="176"/>
      <c r="P88" s="177">
        <f>P89</f>
        <v>0</v>
      </c>
      <c r="Q88" s="176"/>
      <c r="R88" s="177">
        <f>R89</f>
        <v>0</v>
      </c>
      <c r="S88" s="176"/>
      <c r="T88" s="178">
        <f>T89</f>
        <v>0</v>
      </c>
      <c r="AR88" s="179" t="s">
        <v>89</v>
      </c>
      <c r="AT88" s="180" t="s">
        <v>81</v>
      </c>
      <c r="AU88" s="180" t="s">
        <v>82</v>
      </c>
      <c r="AY88" s="179" t="s">
        <v>221</v>
      </c>
      <c r="BK88" s="181">
        <f>BK89</f>
        <v>0</v>
      </c>
    </row>
    <row r="89" spans="1:65" s="12" customFormat="1" ht="22.9" customHeight="1">
      <c r="B89" s="168"/>
      <c r="C89" s="169"/>
      <c r="D89" s="170" t="s">
        <v>81</v>
      </c>
      <c r="E89" s="182" t="s">
        <v>272</v>
      </c>
      <c r="F89" s="182" t="s">
        <v>626</v>
      </c>
      <c r="G89" s="169"/>
      <c r="H89" s="169"/>
      <c r="I89" s="172"/>
      <c r="J89" s="183">
        <f>BK89</f>
        <v>0</v>
      </c>
      <c r="K89" s="169"/>
      <c r="L89" s="174"/>
      <c r="M89" s="175"/>
      <c r="N89" s="176"/>
      <c r="O89" s="176"/>
      <c r="P89" s="177">
        <f>SUM(P90:P124)</f>
        <v>0</v>
      </c>
      <c r="Q89" s="176"/>
      <c r="R89" s="177">
        <f>SUM(R90:R124)</f>
        <v>0</v>
      </c>
      <c r="S89" s="176"/>
      <c r="T89" s="178">
        <f>SUM(T90:T124)</f>
        <v>0</v>
      </c>
      <c r="AR89" s="179" t="s">
        <v>89</v>
      </c>
      <c r="AT89" s="180" t="s">
        <v>81</v>
      </c>
      <c r="AU89" s="180" t="s">
        <v>89</v>
      </c>
      <c r="AY89" s="179" t="s">
        <v>221</v>
      </c>
      <c r="BK89" s="181">
        <f>SUM(BK90:BK124)</f>
        <v>0</v>
      </c>
    </row>
    <row r="90" spans="1:65" s="2" customFormat="1" ht="14.45" customHeight="1">
      <c r="A90" s="37"/>
      <c r="B90" s="38"/>
      <c r="C90" s="184" t="s">
        <v>89</v>
      </c>
      <c r="D90" s="184" t="s">
        <v>223</v>
      </c>
      <c r="E90" s="185" t="s">
        <v>1818</v>
      </c>
      <c r="F90" s="186" t="s">
        <v>1819</v>
      </c>
      <c r="G90" s="187" t="s">
        <v>501</v>
      </c>
      <c r="H90" s="188">
        <v>2</v>
      </c>
      <c r="I90" s="189"/>
      <c r="J90" s="190">
        <f>ROUND(I90*H90,2)</f>
        <v>0</v>
      </c>
      <c r="K90" s="186" t="s">
        <v>226</v>
      </c>
      <c r="L90" s="42"/>
      <c r="M90" s="191" t="s">
        <v>44</v>
      </c>
      <c r="N90" s="192" t="s">
        <v>53</v>
      </c>
      <c r="O90" s="67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227</v>
      </c>
      <c r="AT90" s="195" t="s">
        <v>223</v>
      </c>
      <c r="AU90" s="195" t="s">
        <v>21</v>
      </c>
      <c r="AY90" s="19" t="s">
        <v>221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9" t="s">
        <v>89</v>
      </c>
      <c r="BK90" s="196">
        <f>ROUND(I90*H90,2)</f>
        <v>0</v>
      </c>
      <c r="BL90" s="19" t="s">
        <v>227</v>
      </c>
      <c r="BM90" s="195" t="s">
        <v>1841</v>
      </c>
    </row>
    <row r="91" spans="1:65" s="13" customFormat="1">
      <c r="B91" s="197"/>
      <c r="C91" s="198"/>
      <c r="D91" s="199" t="s">
        <v>229</v>
      </c>
      <c r="E91" s="200" t="s">
        <v>44</v>
      </c>
      <c r="F91" s="201" t="s">
        <v>1796</v>
      </c>
      <c r="G91" s="198"/>
      <c r="H91" s="200" t="s">
        <v>44</v>
      </c>
      <c r="I91" s="202"/>
      <c r="J91" s="198"/>
      <c r="K91" s="198"/>
      <c r="L91" s="203"/>
      <c r="M91" s="204"/>
      <c r="N91" s="205"/>
      <c r="O91" s="205"/>
      <c r="P91" s="205"/>
      <c r="Q91" s="205"/>
      <c r="R91" s="205"/>
      <c r="S91" s="205"/>
      <c r="T91" s="206"/>
      <c r="AT91" s="207" t="s">
        <v>229</v>
      </c>
      <c r="AU91" s="207" t="s">
        <v>21</v>
      </c>
      <c r="AV91" s="13" t="s">
        <v>89</v>
      </c>
      <c r="AW91" s="13" t="s">
        <v>42</v>
      </c>
      <c r="AX91" s="13" t="s">
        <v>82</v>
      </c>
      <c r="AY91" s="207" t="s">
        <v>221</v>
      </c>
    </row>
    <row r="92" spans="1:65" s="14" customFormat="1">
      <c r="B92" s="208"/>
      <c r="C92" s="209"/>
      <c r="D92" s="199" t="s">
        <v>229</v>
      </c>
      <c r="E92" s="210" t="s">
        <v>44</v>
      </c>
      <c r="F92" s="211" t="s">
        <v>1842</v>
      </c>
      <c r="G92" s="209"/>
      <c r="H92" s="212">
        <v>2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229</v>
      </c>
      <c r="AU92" s="218" t="s">
        <v>21</v>
      </c>
      <c r="AV92" s="14" t="s">
        <v>21</v>
      </c>
      <c r="AW92" s="14" t="s">
        <v>42</v>
      </c>
      <c r="AX92" s="14" t="s">
        <v>82</v>
      </c>
      <c r="AY92" s="218" t="s">
        <v>221</v>
      </c>
    </row>
    <row r="93" spans="1:65" s="15" customFormat="1">
      <c r="B93" s="219"/>
      <c r="C93" s="220"/>
      <c r="D93" s="199" t="s">
        <v>229</v>
      </c>
      <c r="E93" s="221" t="s">
        <v>44</v>
      </c>
      <c r="F93" s="222" t="s">
        <v>232</v>
      </c>
      <c r="G93" s="220"/>
      <c r="H93" s="223">
        <v>2</v>
      </c>
      <c r="I93" s="224"/>
      <c r="J93" s="220"/>
      <c r="K93" s="220"/>
      <c r="L93" s="225"/>
      <c r="M93" s="226"/>
      <c r="N93" s="227"/>
      <c r="O93" s="227"/>
      <c r="P93" s="227"/>
      <c r="Q93" s="227"/>
      <c r="R93" s="227"/>
      <c r="S93" s="227"/>
      <c r="T93" s="228"/>
      <c r="AT93" s="229" t="s">
        <v>229</v>
      </c>
      <c r="AU93" s="229" t="s">
        <v>21</v>
      </c>
      <c r="AV93" s="15" t="s">
        <v>227</v>
      </c>
      <c r="AW93" s="15" t="s">
        <v>42</v>
      </c>
      <c r="AX93" s="15" t="s">
        <v>89</v>
      </c>
      <c r="AY93" s="229" t="s">
        <v>221</v>
      </c>
    </row>
    <row r="94" spans="1:65" s="2" customFormat="1" ht="24.2" customHeight="1">
      <c r="A94" s="37"/>
      <c r="B94" s="38"/>
      <c r="C94" s="184" t="s">
        <v>21</v>
      </c>
      <c r="D94" s="184" t="s">
        <v>223</v>
      </c>
      <c r="E94" s="185" t="s">
        <v>1822</v>
      </c>
      <c r="F94" s="186" t="s">
        <v>1823</v>
      </c>
      <c r="G94" s="187" t="s">
        <v>501</v>
      </c>
      <c r="H94" s="188">
        <v>300</v>
      </c>
      <c r="I94" s="189"/>
      <c r="J94" s="190">
        <f>ROUND(I94*H94,2)</f>
        <v>0</v>
      </c>
      <c r="K94" s="186" t="s">
        <v>226</v>
      </c>
      <c r="L94" s="42"/>
      <c r="M94" s="191" t="s">
        <v>44</v>
      </c>
      <c r="N94" s="192" t="s">
        <v>53</v>
      </c>
      <c r="O94" s="67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227</v>
      </c>
      <c r="AT94" s="195" t="s">
        <v>223</v>
      </c>
      <c r="AU94" s="195" t="s">
        <v>21</v>
      </c>
      <c r="AY94" s="19" t="s">
        <v>221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9" t="s">
        <v>89</v>
      </c>
      <c r="BK94" s="196">
        <f>ROUND(I94*H94,2)</f>
        <v>0</v>
      </c>
      <c r="BL94" s="19" t="s">
        <v>227</v>
      </c>
      <c r="BM94" s="195" t="s">
        <v>1843</v>
      </c>
    </row>
    <row r="95" spans="1:65" s="13" customFormat="1">
      <c r="B95" s="197"/>
      <c r="C95" s="198"/>
      <c r="D95" s="199" t="s">
        <v>229</v>
      </c>
      <c r="E95" s="200" t="s">
        <v>44</v>
      </c>
      <c r="F95" s="201" t="s">
        <v>1825</v>
      </c>
      <c r="G95" s="198"/>
      <c r="H95" s="200" t="s">
        <v>44</v>
      </c>
      <c r="I95" s="202"/>
      <c r="J95" s="198"/>
      <c r="K95" s="198"/>
      <c r="L95" s="203"/>
      <c r="M95" s="204"/>
      <c r="N95" s="205"/>
      <c r="O95" s="205"/>
      <c r="P95" s="205"/>
      <c r="Q95" s="205"/>
      <c r="R95" s="205"/>
      <c r="S95" s="205"/>
      <c r="T95" s="206"/>
      <c r="AT95" s="207" t="s">
        <v>229</v>
      </c>
      <c r="AU95" s="207" t="s">
        <v>21</v>
      </c>
      <c r="AV95" s="13" t="s">
        <v>89</v>
      </c>
      <c r="AW95" s="13" t="s">
        <v>42</v>
      </c>
      <c r="AX95" s="13" t="s">
        <v>82</v>
      </c>
      <c r="AY95" s="207" t="s">
        <v>221</v>
      </c>
    </row>
    <row r="96" spans="1:65" s="14" customFormat="1">
      <c r="B96" s="208"/>
      <c r="C96" s="209"/>
      <c r="D96" s="199" t="s">
        <v>229</v>
      </c>
      <c r="E96" s="210" t="s">
        <v>44</v>
      </c>
      <c r="F96" s="211" t="s">
        <v>1803</v>
      </c>
      <c r="G96" s="209"/>
      <c r="H96" s="212">
        <v>300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229</v>
      </c>
      <c r="AU96" s="218" t="s">
        <v>21</v>
      </c>
      <c r="AV96" s="14" t="s">
        <v>21</v>
      </c>
      <c r="AW96" s="14" t="s">
        <v>42</v>
      </c>
      <c r="AX96" s="14" t="s">
        <v>89</v>
      </c>
      <c r="AY96" s="218" t="s">
        <v>221</v>
      </c>
    </row>
    <row r="97" spans="1:65" s="2" customFormat="1" ht="14.45" customHeight="1">
      <c r="A97" s="37"/>
      <c r="B97" s="38"/>
      <c r="C97" s="184" t="s">
        <v>123</v>
      </c>
      <c r="D97" s="184" t="s">
        <v>223</v>
      </c>
      <c r="E97" s="185" t="s">
        <v>1793</v>
      </c>
      <c r="F97" s="186" t="s">
        <v>1794</v>
      </c>
      <c r="G97" s="187" t="s">
        <v>501</v>
      </c>
      <c r="H97" s="188">
        <v>2</v>
      </c>
      <c r="I97" s="189"/>
      <c r="J97" s="190">
        <f>ROUND(I97*H97,2)</f>
        <v>0</v>
      </c>
      <c r="K97" s="186" t="s">
        <v>226</v>
      </c>
      <c r="L97" s="42"/>
      <c r="M97" s="191" t="s">
        <v>44</v>
      </c>
      <c r="N97" s="192" t="s">
        <v>53</v>
      </c>
      <c r="O97" s="67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227</v>
      </c>
      <c r="AT97" s="195" t="s">
        <v>223</v>
      </c>
      <c r="AU97" s="195" t="s">
        <v>21</v>
      </c>
      <c r="AY97" s="19" t="s">
        <v>221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9" t="s">
        <v>89</v>
      </c>
      <c r="BK97" s="196">
        <f>ROUND(I97*H97,2)</f>
        <v>0</v>
      </c>
      <c r="BL97" s="19" t="s">
        <v>227</v>
      </c>
      <c r="BM97" s="195" t="s">
        <v>1844</v>
      </c>
    </row>
    <row r="98" spans="1:65" s="13" customFormat="1">
      <c r="B98" s="197"/>
      <c r="C98" s="198"/>
      <c r="D98" s="199" t="s">
        <v>229</v>
      </c>
      <c r="E98" s="200" t="s">
        <v>44</v>
      </c>
      <c r="F98" s="201" t="s">
        <v>1796</v>
      </c>
      <c r="G98" s="198"/>
      <c r="H98" s="200" t="s">
        <v>44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229</v>
      </c>
      <c r="AU98" s="207" t="s">
        <v>21</v>
      </c>
      <c r="AV98" s="13" t="s">
        <v>89</v>
      </c>
      <c r="AW98" s="13" t="s">
        <v>42</v>
      </c>
      <c r="AX98" s="13" t="s">
        <v>82</v>
      </c>
      <c r="AY98" s="207" t="s">
        <v>221</v>
      </c>
    </row>
    <row r="99" spans="1:65" s="14" customFormat="1">
      <c r="B99" s="208"/>
      <c r="C99" s="209"/>
      <c r="D99" s="199" t="s">
        <v>229</v>
      </c>
      <c r="E99" s="210" t="s">
        <v>44</v>
      </c>
      <c r="F99" s="211" t="s">
        <v>1845</v>
      </c>
      <c r="G99" s="209"/>
      <c r="H99" s="212">
        <v>2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229</v>
      </c>
      <c r="AU99" s="218" t="s">
        <v>21</v>
      </c>
      <c r="AV99" s="14" t="s">
        <v>21</v>
      </c>
      <c r="AW99" s="14" t="s">
        <v>42</v>
      </c>
      <c r="AX99" s="14" t="s">
        <v>82</v>
      </c>
      <c r="AY99" s="218" t="s">
        <v>221</v>
      </c>
    </row>
    <row r="100" spans="1:65" s="15" customFormat="1">
      <c r="B100" s="219"/>
      <c r="C100" s="220"/>
      <c r="D100" s="199" t="s">
        <v>229</v>
      </c>
      <c r="E100" s="221" t="s">
        <v>44</v>
      </c>
      <c r="F100" s="222" t="s">
        <v>232</v>
      </c>
      <c r="G100" s="220"/>
      <c r="H100" s="223">
        <v>2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229</v>
      </c>
      <c r="AU100" s="229" t="s">
        <v>21</v>
      </c>
      <c r="AV100" s="15" t="s">
        <v>227</v>
      </c>
      <c r="AW100" s="15" t="s">
        <v>42</v>
      </c>
      <c r="AX100" s="15" t="s">
        <v>89</v>
      </c>
      <c r="AY100" s="229" t="s">
        <v>221</v>
      </c>
    </row>
    <row r="101" spans="1:65" s="2" customFormat="1" ht="24.2" customHeight="1">
      <c r="A101" s="37"/>
      <c r="B101" s="38"/>
      <c r="C101" s="184" t="s">
        <v>227</v>
      </c>
      <c r="D101" s="184" t="s">
        <v>223</v>
      </c>
      <c r="E101" s="185" t="s">
        <v>1799</v>
      </c>
      <c r="F101" s="186" t="s">
        <v>1800</v>
      </c>
      <c r="G101" s="187" t="s">
        <v>501</v>
      </c>
      <c r="H101" s="188">
        <v>300</v>
      </c>
      <c r="I101" s="189"/>
      <c r="J101" s="190">
        <f>ROUND(I101*H101,2)</f>
        <v>0</v>
      </c>
      <c r="K101" s="186" t="s">
        <v>226</v>
      </c>
      <c r="L101" s="42"/>
      <c r="M101" s="191" t="s">
        <v>44</v>
      </c>
      <c r="N101" s="192" t="s">
        <v>53</v>
      </c>
      <c r="O101" s="67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227</v>
      </c>
      <c r="AT101" s="195" t="s">
        <v>223</v>
      </c>
      <c r="AU101" s="195" t="s">
        <v>21</v>
      </c>
      <c r="AY101" s="19" t="s">
        <v>221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9" t="s">
        <v>89</v>
      </c>
      <c r="BK101" s="196">
        <f>ROUND(I101*H101,2)</f>
        <v>0</v>
      </c>
      <c r="BL101" s="19" t="s">
        <v>227</v>
      </c>
      <c r="BM101" s="195" t="s">
        <v>1846</v>
      </c>
    </row>
    <row r="102" spans="1:65" s="13" customFormat="1">
      <c r="B102" s="197"/>
      <c r="C102" s="198"/>
      <c r="D102" s="199" t="s">
        <v>229</v>
      </c>
      <c r="E102" s="200" t="s">
        <v>44</v>
      </c>
      <c r="F102" s="201" t="s">
        <v>1802</v>
      </c>
      <c r="G102" s="198"/>
      <c r="H102" s="200" t="s">
        <v>44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229</v>
      </c>
      <c r="AU102" s="207" t="s">
        <v>21</v>
      </c>
      <c r="AV102" s="13" t="s">
        <v>89</v>
      </c>
      <c r="AW102" s="13" t="s">
        <v>42</v>
      </c>
      <c r="AX102" s="13" t="s">
        <v>82</v>
      </c>
      <c r="AY102" s="207" t="s">
        <v>221</v>
      </c>
    </row>
    <row r="103" spans="1:65" s="14" customFormat="1">
      <c r="B103" s="208"/>
      <c r="C103" s="209"/>
      <c r="D103" s="199" t="s">
        <v>229</v>
      </c>
      <c r="E103" s="210" t="s">
        <v>44</v>
      </c>
      <c r="F103" s="211" t="s">
        <v>1803</v>
      </c>
      <c r="G103" s="209"/>
      <c r="H103" s="212">
        <v>300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229</v>
      </c>
      <c r="AU103" s="218" t="s">
        <v>21</v>
      </c>
      <c r="AV103" s="14" t="s">
        <v>21</v>
      </c>
      <c r="AW103" s="14" t="s">
        <v>42</v>
      </c>
      <c r="AX103" s="14" t="s">
        <v>89</v>
      </c>
      <c r="AY103" s="218" t="s">
        <v>221</v>
      </c>
    </row>
    <row r="104" spans="1:65" s="2" customFormat="1" ht="24.2" customHeight="1">
      <c r="A104" s="37"/>
      <c r="B104" s="38"/>
      <c r="C104" s="184" t="s">
        <v>249</v>
      </c>
      <c r="D104" s="184" t="s">
        <v>223</v>
      </c>
      <c r="E104" s="185" t="s">
        <v>1847</v>
      </c>
      <c r="F104" s="186" t="s">
        <v>1848</v>
      </c>
      <c r="G104" s="187" t="s">
        <v>501</v>
      </c>
      <c r="H104" s="188">
        <v>4</v>
      </c>
      <c r="I104" s="189"/>
      <c r="J104" s="190">
        <f>ROUND(I104*H104,2)</f>
        <v>0</v>
      </c>
      <c r="K104" s="186" t="s">
        <v>226</v>
      </c>
      <c r="L104" s="42"/>
      <c r="M104" s="191" t="s">
        <v>44</v>
      </c>
      <c r="N104" s="192" t="s">
        <v>53</v>
      </c>
      <c r="O104" s="67"/>
      <c r="P104" s="193">
        <f>O104*H104</f>
        <v>0</v>
      </c>
      <c r="Q104" s="193">
        <v>0</v>
      </c>
      <c r="R104" s="193">
        <f>Q104*H104</f>
        <v>0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227</v>
      </c>
      <c r="AT104" s="195" t="s">
        <v>223</v>
      </c>
      <c r="AU104" s="195" t="s">
        <v>21</v>
      </c>
      <c r="AY104" s="19" t="s">
        <v>221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9" t="s">
        <v>89</v>
      </c>
      <c r="BK104" s="196">
        <f>ROUND(I104*H104,2)</f>
        <v>0</v>
      </c>
      <c r="BL104" s="19" t="s">
        <v>227</v>
      </c>
      <c r="BM104" s="195" t="s">
        <v>1849</v>
      </c>
    </row>
    <row r="105" spans="1:65" s="13" customFormat="1">
      <c r="B105" s="197"/>
      <c r="C105" s="198"/>
      <c r="D105" s="199" t="s">
        <v>229</v>
      </c>
      <c r="E105" s="200" t="s">
        <v>44</v>
      </c>
      <c r="F105" s="201" t="s">
        <v>1796</v>
      </c>
      <c r="G105" s="198"/>
      <c r="H105" s="200" t="s">
        <v>44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229</v>
      </c>
      <c r="AU105" s="207" t="s">
        <v>21</v>
      </c>
      <c r="AV105" s="13" t="s">
        <v>89</v>
      </c>
      <c r="AW105" s="13" t="s">
        <v>42</v>
      </c>
      <c r="AX105" s="13" t="s">
        <v>82</v>
      </c>
      <c r="AY105" s="207" t="s">
        <v>221</v>
      </c>
    </row>
    <row r="106" spans="1:65" s="14" customFormat="1">
      <c r="B106" s="208"/>
      <c r="C106" s="209"/>
      <c r="D106" s="199" t="s">
        <v>229</v>
      </c>
      <c r="E106" s="210" t="s">
        <v>44</v>
      </c>
      <c r="F106" s="211" t="s">
        <v>1850</v>
      </c>
      <c r="G106" s="209"/>
      <c r="H106" s="212">
        <v>4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229</v>
      </c>
      <c r="AU106" s="218" t="s">
        <v>21</v>
      </c>
      <c r="AV106" s="14" t="s">
        <v>21</v>
      </c>
      <c r="AW106" s="14" t="s">
        <v>42</v>
      </c>
      <c r="AX106" s="14" t="s">
        <v>82</v>
      </c>
      <c r="AY106" s="218" t="s">
        <v>221</v>
      </c>
    </row>
    <row r="107" spans="1:65" s="15" customFormat="1">
      <c r="B107" s="219"/>
      <c r="C107" s="220"/>
      <c r="D107" s="199" t="s">
        <v>229</v>
      </c>
      <c r="E107" s="221" t="s">
        <v>44</v>
      </c>
      <c r="F107" s="222" t="s">
        <v>232</v>
      </c>
      <c r="G107" s="220"/>
      <c r="H107" s="223">
        <v>4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229</v>
      </c>
      <c r="AU107" s="229" t="s">
        <v>21</v>
      </c>
      <c r="AV107" s="15" t="s">
        <v>227</v>
      </c>
      <c r="AW107" s="15" t="s">
        <v>42</v>
      </c>
      <c r="AX107" s="15" t="s">
        <v>89</v>
      </c>
      <c r="AY107" s="229" t="s">
        <v>221</v>
      </c>
    </row>
    <row r="108" spans="1:65" s="2" customFormat="1" ht="24.2" customHeight="1">
      <c r="A108" s="37"/>
      <c r="B108" s="38"/>
      <c r="C108" s="184" t="s">
        <v>255</v>
      </c>
      <c r="D108" s="184" t="s">
        <v>223</v>
      </c>
      <c r="E108" s="185" t="s">
        <v>1851</v>
      </c>
      <c r="F108" s="186" t="s">
        <v>1852</v>
      </c>
      <c r="G108" s="187" t="s">
        <v>501</v>
      </c>
      <c r="H108" s="188">
        <v>600</v>
      </c>
      <c r="I108" s="189"/>
      <c r="J108" s="190">
        <f>ROUND(I108*H108,2)</f>
        <v>0</v>
      </c>
      <c r="K108" s="186" t="s">
        <v>226</v>
      </c>
      <c r="L108" s="42"/>
      <c r="M108" s="191" t="s">
        <v>44</v>
      </c>
      <c r="N108" s="192" t="s">
        <v>53</v>
      </c>
      <c r="O108" s="67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227</v>
      </c>
      <c r="AT108" s="195" t="s">
        <v>223</v>
      </c>
      <c r="AU108" s="195" t="s">
        <v>21</v>
      </c>
      <c r="AY108" s="19" t="s">
        <v>221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9" t="s">
        <v>89</v>
      </c>
      <c r="BK108" s="196">
        <f>ROUND(I108*H108,2)</f>
        <v>0</v>
      </c>
      <c r="BL108" s="19" t="s">
        <v>227</v>
      </c>
      <c r="BM108" s="195" t="s">
        <v>1853</v>
      </c>
    </row>
    <row r="109" spans="1:65" s="13" customFormat="1">
      <c r="B109" s="197"/>
      <c r="C109" s="198"/>
      <c r="D109" s="199" t="s">
        <v>229</v>
      </c>
      <c r="E109" s="200" t="s">
        <v>44</v>
      </c>
      <c r="F109" s="201" t="s">
        <v>1854</v>
      </c>
      <c r="G109" s="198"/>
      <c r="H109" s="200" t="s">
        <v>44</v>
      </c>
      <c r="I109" s="202"/>
      <c r="J109" s="198"/>
      <c r="K109" s="198"/>
      <c r="L109" s="203"/>
      <c r="M109" s="204"/>
      <c r="N109" s="205"/>
      <c r="O109" s="205"/>
      <c r="P109" s="205"/>
      <c r="Q109" s="205"/>
      <c r="R109" s="205"/>
      <c r="S109" s="205"/>
      <c r="T109" s="206"/>
      <c r="AT109" s="207" t="s">
        <v>229</v>
      </c>
      <c r="AU109" s="207" t="s">
        <v>21</v>
      </c>
      <c r="AV109" s="13" t="s">
        <v>89</v>
      </c>
      <c r="AW109" s="13" t="s">
        <v>42</v>
      </c>
      <c r="AX109" s="13" t="s">
        <v>82</v>
      </c>
      <c r="AY109" s="207" t="s">
        <v>221</v>
      </c>
    </row>
    <row r="110" spans="1:65" s="14" customFormat="1">
      <c r="B110" s="208"/>
      <c r="C110" s="209"/>
      <c r="D110" s="199" t="s">
        <v>229</v>
      </c>
      <c r="E110" s="210" t="s">
        <v>44</v>
      </c>
      <c r="F110" s="211" t="s">
        <v>1855</v>
      </c>
      <c r="G110" s="209"/>
      <c r="H110" s="212">
        <v>600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229</v>
      </c>
      <c r="AU110" s="218" t="s">
        <v>21</v>
      </c>
      <c r="AV110" s="14" t="s">
        <v>21</v>
      </c>
      <c r="AW110" s="14" t="s">
        <v>42</v>
      </c>
      <c r="AX110" s="14" t="s">
        <v>89</v>
      </c>
      <c r="AY110" s="218" t="s">
        <v>221</v>
      </c>
    </row>
    <row r="111" spans="1:65" s="2" customFormat="1" ht="14.45" customHeight="1">
      <c r="A111" s="37"/>
      <c r="B111" s="38"/>
      <c r="C111" s="184" t="s">
        <v>262</v>
      </c>
      <c r="D111" s="184" t="s">
        <v>223</v>
      </c>
      <c r="E111" s="185" t="s">
        <v>1856</v>
      </c>
      <c r="F111" s="186" t="s">
        <v>1857</v>
      </c>
      <c r="G111" s="187" t="s">
        <v>501</v>
      </c>
      <c r="H111" s="188">
        <v>1</v>
      </c>
      <c r="I111" s="189"/>
      <c r="J111" s="190">
        <f>ROUND(I111*H111,2)</f>
        <v>0</v>
      </c>
      <c r="K111" s="186" t="s">
        <v>226</v>
      </c>
      <c r="L111" s="42"/>
      <c r="M111" s="191" t="s">
        <v>44</v>
      </c>
      <c r="N111" s="192" t="s">
        <v>53</v>
      </c>
      <c r="O111" s="67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227</v>
      </c>
      <c r="AT111" s="195" t="s">
        <v>223</v>
      </c>
      <c r="AU111" s="195" t="s">
        <v>21</v>
      </c>
      <c r="AY111" s="19" t="s">
        <v>221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9" t="s">
        <v>89</v>
      </c>
      <c r="BK111" s="196">
        <f>ROUND(I111*H111,2)</f>
        <v>0</v>
      </c>
      <c r="BL111" s="19" t="s">
        <v>227</v>
      </c>
      <c r="BM111" s="195" t="s">
        <v>1858</v>
      </c>
    </row>
    <row r="112" spans="1:65" s="13" customFormat="1">
      <c r="B112" s="197"/>
      <c r="C112" s="198"/>
      <c r="D112" s="199" t="s">
        <v>229</v>
      </c>
      <c r="E112" s="200" t="s">
        <v>44</v>
      </c>
      <c r="F112" s="201" t="s">
        <v>1796</v>
      </c>
      <c r="G112" s="198"/>
      <c r="H112" s="200" t="s">
        <v>44</v>
      </c>
      <c r="I112" s="202"/>
      <c r="J112" s="198"/>
      <c r="K112" s="198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229</v>
      </c>
      <c r="AU112" s="207" t="s">
        <v>21</v>
      </c>
      <c r="AV112" s="13" t="s">
        <v>89</v>
      </c>
      <c r="AW112" s="13" t="s">
        <v>42</v>
      </c>
      <c r="AX112" s="13" t="s">
        <v>82</v>
      </c>
      <c r="AY112" s="207" t="s">
        <v>221</v>
      </c>
    </row>
    <row r="113" spans="1:65" s="14" customFormat="1">
      <c r="B113" s="208"/>
      <c r="C113" s="209"/>
      <c r="D113" s="199" t="s">
        <v>229</v>
      </c>
      <c r="E113" s="210" t="s">
        <v>44</v>
      </c>
      <c r="F113" s="211" t="s">
        <v>1859</v>
      </c>
      <c r="G113" s="209"/>
      <c r="H113" s="212">
        <v>1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229</v>
      </c>
      <c r="AU113" s="218" t="s">
        <v>21</v>
      </c>
      <c r="AV113" s="14" t="s">
        <v>21</v>
      </c>
      <c r="AW113" s="14" t="s">
        <v>42</v>
      </c>
      <c r="AX113" s="14" t="s">
        <v>82</v>
      </c>
      <c r="AY113" s="218" t="s">
        <v>221</v>
      </c>
    </row>
    <row r="114" spans="1:65" s="15" customFormat="1">
      <c r="B114" s="219"/>
      <c r="C114" s="220"/>
      <c r="D114" s="199" t="s">
        <v>229</v>
      </c>
      <c r="E114" s="221" t="s">
        <v>44</v>
      </c>
      <c r="F114" s="222" t="s">
        <v>232</v>
      </c>
      <c r="G114" s="220"/>
      <c r="H114" s="223">
        <v>1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229</v>
      </c>
      <c r="AU114" s="229" t="s">
        <v>21</v>
      </c>
      <c r="AV114" s="15" t="s">
        <v>227</v>
      </c>
      <c r="AW114" s="15" t="s">
        <v>42</v>
      </c>
      <c r="AX114" s="15" t="s">
        <v>89</v>
      </c>
      <c r="AY114" s="229" t="s">
        <v>221</v>
      </c>
    </row>
    <row r="115" spans="1:65" s="2" customFormat="1" ht="24.2" customHeight="1">
      <c r="A115" s="37"/>
      <c r="B115" s="38"/>
      <c r="C115" s="184" t="s">
        <v>267</v>
      </c>
      <c r="D115" s="184" t="s">
        <v>223</v>
      </c>
      <c r="E115" s="185" t="s">
        <v>1860</v>
      </c>
      <c r="F115" s="186" t="s">
        <v>1861</v>
      </c>
      <c r="G115" s="187" t="s">
        <v>501</v>
      </c>
      <c r="H115" s="188">
        <v>1</v>
      </c>
      <c r="I115" s="189"/>
      <c r="J115" s="190">
        <f>ROUND(I115*H115,2)</f>
        <v>0</v>
      </c>
      <c r="K115" s="186" t="s">
        <v>226</v>
      </c>
      <c r="L115" s="42"/>
      <c r="M115" s="191" t="s">
        <v>44</v>
      </c>
      <c r="N115" s="192" t="s">
        <v>53</v>
      </c>
      <c r="O115" s="67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227</v>
      </c>
      <c r="AT115" s="195" t="s">
        <v>223</v>
      </c>
      <c r="AU115" s="195" t="s">
        <v>21</v>
      </c>
      <c r="AY115" s="19" t="s">
        <v>221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9" t="s">
        <v>89</v>
      </c>
      <c r="BK115" s="196">
        <f>ROUND(I115*H115,2)</f>
        <v>0</v>
      </c>
      <c r="BL115" s="19" t="s">
        <v>227</v>
      </c>
      <c r="BM115" s="195" t="s">
        <v>1862</v>
      </c>
    </row>
    <row r="116" spans="1:65" s="13" customFormat="1">
      <c r="B116" s="197"/>
      <c r="C116" s="198"/>
      <c r="D116" s="199" t="s">
        <v>229</v>
      </c>
      <c r="E116" s="200" t="s">
        <v>44</v>
      </c>
      <c r="F116" s="201" t="s">
        <v>1796</v>
      </c>
      <c r="G116" s="198"/>
      <c r="H116" s="200" t="s">
        <v>44</v>
      </c>
      <c r="I116" s="202"/>
      <c r="J116" s="198"/>
      <c r="K116" s="198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229</v>
      </c>
      <c r="AU116" s="207" t="s">
        <v>21</v>
      </c>
      <c r="AV116" s="13" t="s">
        <v>89</v>
      </c>
      <c r="AW116" s="13" t="s">
        <v>42</v>
      </c>
      <c r="AX116" s="13" t="s">
        <v>82</v>
      </c>
      <c r="AY116" s="207" t="s">
        <v>221</v>
      </c>
    </row>
    <row r="117" spans="1:65" s="14" customFormat="1">
      <c r="B117" s="208"/>
      <c r="C117" s="209"/>
      <c r="D117" s="199" t="s">
        <v>229</v>
      </c>
      <c r="E117" s="210" t="s">
        <v>44</v>
      </c>
      <c r="F117" s="211" t="s">
        <v>1863</v>
      </c>
      <c r="G117" s="209"/>
      <c r="H117" s="212">
        <v>1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229</v>
      </c>
      <c r="AU117" s="218" t="s">
        <v>21</v>
      </c>
      <c r="AV117" s="14" t="s">
        <v>21</v>
      </c>
      <c r="AW117" s="14" t="s">
        <v>42</v>
      </c>
      <c r="AX117" s="14" t="s">
        <v>82</v>
      </c>
      <c r="AY117" s="218" t="s">
        <v>221</v>
      </c>
    </row>
    <row r="118" spans="1:65" s="15" customFormat="1">
      <c r="B118" s="219"/>
      <c r="C118" s="220"/>
      <c r="D118" s="199" t="s">
        <v>229</v>
      </c>
      <c r="E118" s="221" t="s">
        <v>44</v>
      </c>
      <c r="F118" s="222" t="s">
        <v>232</v>
      </c>
      <c r="G118" s="220"/>
      <c r="H118" s="223">
        <v>1</v>
      </c>
      <c r="I118" s="224"/>
      <c r="J118" s="220"/>
      <c r="K118" s="220"/>
      <c r="L118" s="225"/>
      <c r="M118" s="226"/>
      <c r="N118" s="227"/>
      <c r="O118" s="227"/>
      <c r="P118" s="227"/>
      <c r="Q118" s="227"/>
      <c r="R118" s="227"/>
      <c r="S118" s="227"/>
      <c r="T118" s="228"/>
      <c r="AT118" s="229" t="s">
        <v>229</v>
      </c>
      <c r="AU118" s="229" t="s">
        <v>21</v>
      </c>
      <c r="AV118" s="15" t="s">
        <v>227</v>
      </c>
      <c r="AW118" s="15" t="s">
        <v>42</v>
      </c>
      <c r="AX118" s="15" t="s">
        <v>89</v>
      </c>
      <c r="AY118" s="229" t="s">
        <v>221</v>
      </c>
    </row>
    <row r="119" spans="1:65" s="2" customFormat="1" ht="24.2" customHeight="1">
      <c r="A119" s="37"/>
      <c r="B119" s="38"/>
      <c r="C119" s="184" t="s">
        <v>272</v>
      </c>
      <c r="D119" s="184" t="s">
        <v>223</v>
      </c>
      <c r="E119" s="185" t="s">
        <v>1864</v>
      </c>
      <c r="F119" s="186" t="s">
        <v>1865</v>
      </c>
      <c r="G119" s="187" t="s">
        <v>501</v>
      </c>
      <c r="H119" s="188">
        <v>150</v>
      </c>
      <c r="I119" s="189"/>
      <c r="J119" s="190">
        <f>ROUND(I119*H119,2)</f>
        <v>0</v>
      </c>
      <c r="K119" s="186" t="s">
        <v>226</v>
      </c>
      <c r="L119" s="42"/>
      <c r="M119" s="191" t="s">
        <v>44</v>
      </c>
      <c r="N119" s="192" t="s">
        <v>53</v>
      </c>
      <c r="O119" s="67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5" t="s">
        <v>227</v>
      </c>
      <c r="AT119" s="195" t="s">
        <v>223</v>
      </c>
      <c r="AU119" s="195" t="s">
        <v>21</v>
      </c>
      <c r="AY119" s="19" t="s">
        <v>221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9" t="s">
        <v>89</v>
      </c>
      <c r="BK119" s="196">
        <f>ROUND(I119*H119,2)</f>
        <v>0</v>
      </c>
      <c r="BL119" s="19" t="s">
        <v>227</v>
      </c>
      <c r="BM119" s="195" t="s">
        <v>1866</v>
      </c>
    </row>
    <row r="120" spans="1:65" s="13" customFormat="1">
      <c r="B120" s="197"/>
      <c r="C120" s="198"/>
      <c r="D120" s="199" t="s">
        <v>229</v>
      </c>
      <c r="E120" s="200" t="s">
        <v>44</v>
      </c>
      <c r="F120" s="201" t="s">
        <v>1867</v>
      </c>
      <c r="G120" s="198"/>
      <c r="H120" s="200" t="s">
        <v>44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229</v>
      </c>
      <c r="AU120" s="207" t="s">
        <v>21</v>
      </c>
      <c r="AV120" s="13" t="s">
        <v>89</v>
      </c>
      <c r="AW120" s="13" t="s">
        <v>42</v>
      </c>
      <c r="AX120" s="13" t="s">
        <v>82</v>
      </c>
      <c r="AY120" s="207" t="s">
        <v>221</v>
      </c>
    </row>
    <row r="121" spans="1:65" s="14" customFormat="1">
      <c r="B121" s="208"/>
      <c r="C121" s="209"/>
      <c r="D121" s="199" t="s">
        <v>229</v>
      </c>
      <c r="E121" s="210" t="s">
        <v>44</v>
      </c>
      <c r="F121" s="211" t="s">
        <v>1868</v>
      </c>
      <c r="G121" s="209"/>
      <c r="H121" s="212">
        <v>150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229</v>
      </c>
      <c r="AU121" s="218" t="s">
        <v>21</v>
      </c>
      <c r="AV121" s="14" t="s">
        <v>21</v>
      </c>
      <c r="AW121" s="14" t="s">
        <v>42</v>
      </c>
      <c r="AX121" s="14" t="s">
        <v>89</v>
      </c>
      <c r="AY121" s="218" t="s">
        <v>221</v>
      </c>
    </row>
    <row r="122" spans="1:65" s="2" customFormat="1" ht="24.2" customHeight="1">
      <c r="A122" s="37"/>
      <c r="B122" s="38"/>
      <c r="C122" s="184" t="s">
        <v>277</v>
      </c>
      <c r="D122" s="184" t="s">
        <v>223</v>
      </c>
      <c r="E122" s="185" t="s">
        <v>1869</v>
      </c>
      <c r="F122" s="186" t="s">
        <v>1870</v>
      </c>
      <c r="G122" s="187" t="s">
        <v>501</v>
      </c>
      <c r="H122" s="188">
        <v>150</v>
      </c>
      <c r="I122" s="189"/>
      <c r="J122" s="190">
        <f>ROUND(I122*H122,2)</f>
        <v>0</v>
      </c>
      <c r="K122" s="186" t="s">
        <v>226</v>
      </c>
      <c r="L122" s="42"/>
      <c r="M122" s="191" t="s">
        <v>44</v>
      </c>
      <c r="N122" s="192" t="s">
        <v>53</v>
      </c>
      <c r="O122" s="67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227</v>
      </c>
      <c r="AT122" s="195" t="s">
        <v>223</v>
      </c>
      <c r="AU122" s="195" t="s">
        <v>21</v>
      </c>
      <c r="AY122" s="19" t="s">
        <v>221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9" t="s">
        <v>89</v>
      </c>
      <c r="BK122" s="196">
        <f>ROUND(I122*H122,2)</f>
        <v>0</v>
      </c>
      <c r="BL122" s="19" t="s">
        <v>227</v>
      </c>
      <c r="BM122" s="195" t="s">
        <v>1871</v>
      </c>
    </row>
    <row r="123" spans="1:65" s="13" customFormat="1">
      <c r="B123" s="197"/>
      <c r="C123" s="198"/>
      <c r="D123" s="199" t="s">
        <v>229</v>
      </c>
      <c r="E123" s="200" t="s">
        <v>44</v>
      </c>
      <c r="F123" s="201" t="s">
        <v>1872</v>
      </c>
      <c r="G123" s="198"/>
      <c r="H123" s="200" t="s">
        <v>44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229</v>
      </c>
      <c r="AU123" s="207" t="s">
        <v>21</v>
      </c>
      <c r="AV123" s="13" t="s">
        <v>89</v>
      </c>
      <c r="AW123" s="13" t="s">
        <v>42</v>
      </c>
      <c r="AX123" s="13" t="s">
        <v>82</v>
      </c>
      <c r="AY123" s="207" t="s">
        <v>221</v>
      </c>
    </row>
    <row r="124" spans="1:65" s="14" customFormat="1">
      <c r="B124" s="208"/>
      <c r="C124" s="209"/>
      <c r="D124" s="199" t="s">
        <v>229</v>
      </c>
      <c r="E124" s="210" t="s">
        <v>44</v>
      </c>
      <c r="F124" s="211" t="s">
        <v>1868</v>
      </c>
      <c r="G124" s="209"/>
      <c r="H124" s="212">
        <v>150</v>
      </c>
      <c r="I124" s="213"/>
      <c r="J124" s="209"/>
      <c r="K124" s="209"/>
      <c r="L124" s="214"/>
      <c r="M124" s="264"/>
      <c r="N124" s="265"/>
      <c r="O124" s="265"/>
      <c r="P124" s="265"/>
      <c r="Q124" s="265"/>
      <c r="R124" s="265"/>
      <c r="S124" s="265"/>
      <c r="T124" s="266"/>
      <c r="AT124" s="218" t="s">
        <v>229</v>
      </c>
      <c r="AU124" s="218" t="s">
        <v>21</v>
      </c>
      <c r="AV124" s="14" t="s">
        <v>21</v>
      </c>
      <c r="AW124" s="14" t="s">
        <v>42</v>
      </c>
      <c r="AX124" s="14" t="s">
        <v>89</v>
      </c>
      <c r="AY124" s="218" t="s">
        <v>221</v>
      </c>
    </row>
    <row r="125" spans="1:65" s="2" customFormat="1" ht="6.95" customHeight="1">
      <c r="A125" s="37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42"/>
      <c r="M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</sheetData>
  <sheetProtection algorithmName="SHA-512" hashValue="6Cio6n5tnysi9QsmMM1r0vqRX8CbXl4VuIk6Hjiq8zdVsHi+vqL2+pdzG7pPjUH/xLrluYz27CrgkgV2Fpwuhg==" saltValue="5BonYbUsxmIjV71/NCBwq3zYQTYQtqO5yJCKpufEWGCeUmcs0ekmetXvulfn08OaLpFe0zvPqU12N2/7XmWc1Q==" spinCount="100000" sheet="1" objects="1" scenarios="1" formatColumns="0" formatRows="0" autoFilter="0"/>
  <autoFilter ref="C86:K124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blackAndWhite="1" r:id="rId1"/>
  <headerFooter>
    <oddHeader>&amp;LMěsto Dobříš - stavební úpravy komunikace v ulici Březová&amp;CDOPAS s.r.o.&amp;RPOLOŽKOVÝ VÝKAZ VÝMĚR</oddHeader>
    <oddFooter>&amp;LSO 903 - Návrh provizorního DZ pro staveniště&amp;CStrana &amp;P z &amp;N&amp;RPoložkový soupis prací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7"/>
  <sheetViews>
    <sheetView showGridLines="0" topLeftCell="A98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118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2"/>
      <c r="AT3" s="19" t="s">
        <v>21</v>
      </c>
    </row>
    <row r="4" spans="1:46" s="1" customFormat="1" ht="24.95" customHeight="1">
      <c r="B4" s="22"/>
      <c r="D4" s="114" t="s">
        <v>127</v>
      </c>
      <c r="L4" s="22"/>
      <c r="M4" s="115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6" t="s">
        <v>16</v>
      </c>
      <c r="L6" s="22"/>
    </row>
    <row r="7" spans="1:46" s="1" customFormat="1" ht="16.5" customHeight="1">
      <c r="B7" s="22"/>
      <c r="E7" s="415" t="str">
        <f>'Rekapitulace stavby'!K6</f>
        <v>Město Dobříš - stavební úpravy komunikace v ulici Březová</v>
      </c>
      <c r="F7" s="416"/>
      <c r="G7" s="416"/>
      <c r="H7" s="416"/>
      <c r="L7" s="22"/>
    </row>
    <row r="8" spans="1:46" s="2" customFormat="1" ht="12" customHeight="1">
      <c r="A8" s="37"/>
      <c r="B8" s="42"/>
      <c r="C8" s="37"/>
      <c r="D8" s="116" t="s">
        <v>141</v>
      </c>
      <c r="E8" s="37"/>
      <c r="F8" s="37"/>
      <c r="G8" s="37"/>
      <c r="H8" s="37"/>
      <c r="I8" s="37"/>
      <c r="J8" s="37"/>
      <c r="K8" s="37"/>
      <c r="L8" s="11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418" t="s">
        <v>1873</v>
      </c>
      <c r="F9" s="417"/>
      <c r="G9" s="417"/>
      <c r="H9" s="417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16" t="s">
        <v>18</v>
      </c>
      <c r="E11" s="37"/>
      <c r="F11" s="106" t="s">
        <v>44</v>
      </c>
      <c r="G11" s="37"/>
      <c r="H11" s="37"/>
      <c r="I11" s="116" t="s">
        <v>20</v>
      </c>
      <c r="J11" s="106" t="s">
        <v>44</v>
      </c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16" t="s">
        <v>22</v>
      </c>
      <c r="E12" s="37"/>
      <c r="F12" s="106" t="s">
        <v>23</v>
      </c>
      <c r="G12" s="37"/>
      <c r="H12" s="37"/>
      <c r="I12" s="116" t="s">
        <v>24</v>
      </c>
      <c r="J12" s="118" t="str">
        <f>'Rekapitulace stavby'!AN8</f>
        <v>13. 6. 2021</v>
      </c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6" t="s">
        <v>30</v>
      </c>
      <c r="E14" s="37"/>
      <c r="F14" s="37"/>
      <c r="G14" s="37"/>
      <c r="H14" s="37"/>
      <c r="I14" s="116" t="s">
        <v>31</v>
      </c>
      <c r="J14" s="106" t="s">
        <v>32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06" t="s">
        <v>33</v>
      </c>
      <c r="F15" s="37"/>
      <c r="G15" s="37"/>
      <c r="H15" s="37"/>
      <c r="I15" s="116" t="s">
        <v>34</v>
      </c>
      <c r="J15" s="106" t="s">
        <v>35</v>
      </c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16" t="s">
        <v>36</v>
      </c>
      <c r="E17" s="37"/>
      <c r="F17" s="37"/>
      <c r="G17" s="37"/>
      <c r="H17" s="37"/>
      <c r="I17" s="116" t="s">
        <v>31</v>
      </c>
      <c r="J17" s="32" t="str">
        <f>'Rekapitulace stavby'!AN13</f>
        <v>Vyplň údaj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19" t="str">
        <f>'Rekapitulace stavby'!E14</f>
        <v>Vyplň údaj</v>
      </c>
      <c r="F18" s="420"/>
      <c r="G18" s="420"/>
      <c r="H18" s="420"/>
      <c r="I18" s="116" t="s">
        <v>34</v>
      </c>
      <c r="J18" s="32" t="str">
        <f>'Rekapitulace stavby'!AN14</f>
        <v>Vyplň údaj</v>
      </c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16" t="s">
        <v>38</v>
      </c>
      <c r="E20" s="37"/>
      <c r="F20" s="37"/>
      <c r="G20" s="37"/>
      <c r="H20" s="37"/>
      <c r="I20" s="116" t="s">
        <v>31</v>
      </c>
      <c r="J20" s="106" t="s">
        <v>39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06" t="s">
        <v>40</v>
      </c>
      <c r="F21" s="37"/>
      <c r="G21" s="37"/>
      <c r="H21" s="37"/>
      <c r="I21" s="116" t="s">
        <v>34</v>
      </c>
      <c r="J21" s="106" t="s">
        <v>41</v>
      </c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16" t="s">
        <v>43</v>
      </c>
      <c r="E23" s="37"/>
      <c r="F23" s="37"/>
      <c r="G23" s="37"/>
      <c r="H23" s="37"/>
      <c r="I23" s="116" t="s">
        <v>31</v>
      </c>
      <c r="J23" s="106" t="s">
        <v>44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06" t="s">
        <v>45</v>
      </c>
      <c r="F24" s="37"/>
      <c r="G24" s="37"/>
      <c r="H24" s="37"/>
      <c r="I24" s="116" t="s">
        <v>34</v>
      </c>
      <c r="J24" s="106" t="s">
        <v>44</v>
      </c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16" t="s">
        <v>46</v>
      </c>
      <c r="E26" s="37"/>
      <c r="F26" s="37"/>
      <c r="G26" s="37"/>
      <c r="H26" s="37"/>
      <c r="I26" s="37"/>
      <c r="J26" s="37"/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>
      <c r="A27" s="121"/>
      <c r="B27" s="122"/>
      <c r="C27" s="121"/>
      <c r="D27" s="121"/>
      <c r="E27" s="421" t="s">
        <v>47</v>
      </c>
      <c r="F27" s="421"/>
      <c r="G27" s="421"/>
      <c r="H27" s="421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24"/>
      <c r="E29" s="124"/>
      <c r="F29" s="124"/>
      <c r="G29" s="124"/>
      <c r="H29" s="124"/>
      <c r="I29" s="124"/>
      <c r="J29" s="124"/>
      <c r="K29" s="124"/>
      <c r="L29" s="11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25" t="s">
        <v>48</v>
      </c>
      <c r="E30" s="37"/>
      <c r="F30" s="37"/>
      <c r="G30" s="37"/>
      <c r="H30" s="37"/>
      <c r="I30" s="37"/>
      <c r="J30" s="126">
        <f>ROUND(J85, 2)</f>
        <v>0</v>
      </c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24"/>
      <c r="E31" s="124"/>
      <c r="F31" s="124"/>
      <c r="G31" s="124"/>
      <c r="H31" s="124"/>
      <c r="I31" s="124"/>
      <c r="J31" s="124"/>
      <c r="K31" s="124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27" t="s">
        <v>50</v>
      </c>
      <c r="G32" s="37"/>
      <c r="H32" s="37"/>
      <c r="I32" s="127" t="s">
        <v>49</v>
      </c>
      <c r="J32" s="127" t="s">
        <v>51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8" t="s">
        <v>52</v>
      </c>
      <c r="E33" s="116" t="s">
        <v>53</v>
      </c>
      <c r="F33" s="129">
        <f>ROUND((SUM(BE85:BE116)),  2)</f>
        <v>0</v>
      </c>
      <c r="G33" s="37"/>
      <c r="H33" s="37"/>
      <c r="I33" s="130">
        <v>0.21</v>
      </c>
      <c r="J33" s="129">
        <f>ROUND(((SUM(BE85:BE116))*I33),  2)</f>
        <v>0</v>
      </c>
      <c r="K33" s="37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16" t="s">
        <v>54</v>
      </c>
      <c r="F34" s="129">
        <f>ROUND((SUM(BF85:BF116)),  2)</f>
        <v>0</v>
      </c>
      <c r="G34" s="37"/>
      <c r="H34" s="37"/>
      <c r="I34" s="130">
        <v>0.15</v>
      </c>
      <c r="J34" s="129">
        <f>ROUND(((SUM(BF85:BF116))*I34),  2)</f>
        <v>0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16" t="s">
        <v>55</v>
      </c>
      <c r="F35" s="129">
        <f>ROUND((SUM(BG85:BG116)),  2)</f>
        <v>0</v>
      </c>
      <c r="G35" s="37"/>
      <c r="H35" s="37"/>
      <c r="I35" s="130">
        <v>0.21</v>
      </c>
      <c r="J35" s="129">
        <f>0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16" t="s">
        <v>56</v>
      </c>
      <c r="F36" s="129">
        <f>ROUND((SUM(BH85:BH116)),  2)</f>
        <v>0</v>
      </c>
      <c r="G36" s="37"/>
      <c r="H36" s="37"/>
      <c r="I36" s="130">
        <v>0.15</v>
      </c>
      <c r="J36" s="129">
        <f>0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16" t="s">
        <v>57</v>
      </c>
      <c r="F37" s="129">
        <f>ROUND((SUM(BI85:BI116)),  2)</f>
        <v>0</v>
      </c>
      <c r="G37" s="37"/>
      <c r="H37" s="37"/>
      <c r="I37" s="130">
        <v>0</v>
      </c>
      <c r="J37" s="129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31"/>
      <c r="D39" s="132" t="s">
        <v>58</v>
      </c>
      <c r="E39" s="133"/>
      <c r="F39" s="133"/>
      <c r="G39" s="134" t="s">
        <v>59</v>
      </c>
      <c r="H39" s="135" t="s">
        <v>60</v>
      </c>
      <c r="I39" s="133"/>
      <c r="J39" s="136">
        <f>SUM(J30:J37)</f>
        <v>0</v>
      </c>
      <c r="K39" s="137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8"/>
      <c r="C40" s="139"/>
      <c r="D40" s="139"/>
      <c r="E40" s="139"/>
      <c r="F40" s="139"/>
      <c r="G40" s="139"/>
      <c r="H40" s="139"/>
      <c r="I40" s="139"/>
      <c r="J40" s="139"/>
      <c r="K40" s="139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40"/>
      <c r="C44" s="141"/>
      <c r="D44" s="141"/>
      <c r="E44" s="141"/>
      <c r="F44" s="141"/>
      <c r="G44" s="141"/>
      <c r="H44" s="141"/>
      <c r="I44" s="141"/>
      <c r="J44" s="141"/>
      <c r="K44" s="141"/>
      <c r="L44" s="11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5" t="s">
        <v>189</v>
      </c>
      <c r="D45" s="39"/>
      <c r="E45" s="39"/>
      <c r="F45" s="39"/>
      <c r="G45" s="39"/>
      <c r="H45" s="39"/>
      <c r="I45" s="39"/>
      <c r="J45" s="39"/>
      <c r="K45" s="39"/>
      <c r="L45" s="11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13" t="str">
        <f>E7</f>
        <v>Město Dobříš - stavební úpravy komunikace v ulici Březová</v>
      </c>
      <c r="F48" s="414"/>
      <c r="G48" s="414"/>
      <c r="H48" s="414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141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401" t="str">
        <f>E9</f>
        <v>VON - Vedlejší a ostatní náklady</v>
      </c>
      <c r="F50" s="412"/>
      <c r="G50" s="412"/>
      <c r="H50" s="412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>Dobříš</v>
      </c>
      <c r="G52" s="39"/>
      <c r="H52" s="39"/>
      <c r="I52" s="31" t="s">
        <v>24</v>
      </c>
      <c r="J52" s="62" t="str">
        <f>IF(J12="","",J12)</f>
        <v>13. 6. 2021</v>
      </c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1" t="s">
        <v>30</v>
      </c>
      <c r="D54" s="39"/>
      <c r="E54" s="39"/>
      <c r="F54" s="29" t="str">
        <f>E15</f>
        <v>Město Dobříš, Mírové náměstí 119, 263 01 Dobříš</v>
      </c>
      <c r="G54" s="39"/>
      <c r="H54" s="39"/>
      <c r="I54" s="31" t="s">
        <v>38</v>
      </c>
      <c r="J54" s="35" t="str">
        <f>E21</f>
        <v>DOPAS s.r.o.</v>
      </c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1" t="s">
        <v>36</v>
      </c>
      <c r="D55" s="39"/>
      <c r="E55" s="39"/>
      <c r="F55" s="29" t="str">
        <f>IF(E18="","",E18)</f>
        <v>Vyplň údaj</v>
      </c>
      <c r="G55" s="39"/>
      <c r="H55" s="39"/>
      <c r="I55" s="31" t="s">
        <v>43</v>
      </c>
      <c r="J55" s="35" t="str">
        <f>E24</f>
        <v>L. Štuller</v>
      </c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42" t="s">
        <v>190</v>
      </c>
      <c r="D57" s="143"/>
      <c r="E57" s="143"/>
      <c r="F57" s="143"/>
      <c r="G57" s="143"/>
      <c r="H57" s="143"/>
      <c r="I57" s="143"/>
      <c r="J57" s="144" t="s">
        <v>191</v>
      </c>
      <c r="K57" s="143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45" t="s">
        <v>80</v>
      </c>
      <c r="D59" s="39"/>
      <c r="E59" s="39"/>
      <c r="F59" s="39"/>
      <c r="G59" s="39"/>
      <c r="H59" s="39"/>
      <c r="I59" s="39"/>
      <c r="J59" s="80">
        <f>J85</f>
        <v>0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192</v>
      </c>
    </row>
    <row r="60" spans="1:47" s="9" customFormat="1" ht="24.95" customHeight="1">
      <c r="B60" s="146"/>
      <c r="C60" s="147"/>
      <c r="D60" s="148" t="s">
        <v>1874</v>
      </c>
      <c r="E60" s="149"/>
      <c r="F60" s="149"/>
      <c r="G60" s="149"/>
      <c r="H60" s="149"/>
      <c r="I60" s="149"/>
      <c r="J60" s="150">
        <f>J86</f>
        <v>0</v>
      </c>
      <c r="K60" s="147"/>
      <c r="L60" s="151"/>
    </row>
    <row r="61" spans="1:47" s="10" customFormat="1" ht="19.899999999999999" customHeight="1">
      <c r="B61" s="152"/>
      <c r="C61" s="100"/>
      <c r="D61" s="153" t="s">
        <v>1875</v>
      </c>
      <c r="E61" s="154"/>
      <c r="F61" s="154"/>
      <c r="G61" s="154"/>
      <c r="H61" s="154"/>
      <c r="I61" s="154"/>
      <c r="J61" s="155">
        <f>J87</f>
        <v>0</v>
      </c>
      <c r="K61" s="100"/>
      <c r="L61" s="156"/>
    </row>
    <row r="62" spans="1:47" s="10" customFormat="1" ht="19.899999999999999" customHeight="1">
      <c r="B62" s="152"/>
      <c r="C62" s="100"/>
      <c r="D62" s="153" t="s">
        <v>1876</v>
      </c>
      <c r="E62" s="154"/>
      <c r="F62" s="154"/>
      <c r="G62" s="154"/>
      <c r="H62" s="154"/>
      <c r="I62" s="154"/>
      <c r="J62" s="155">
        <f>J97</f>
        <v>0</v>
      </c>
      <c r="K62" s="100"/>
      <c r="L62" s="156"/>
    </row>
    <row r="63" spans="1:47" s="10" customFormat="1" ht="19.899999999999999" customHeight="1">
      <c r="B63" s="152"/>
      <c r="C63" s="100"/>
      <c r="D63" s="153" t="s">
        <v>1877</v>
      </c>
      <c r="E63" s="154"/>
      <c r="F63" s="154"/>
      <c r="G63" s="154"/>
      <c r="H63" s="154"/>
      <c r="I63" s="154"/>
      <c r="J63" s="155">
        <f>J104</f>
        <v>0</v>
      </c>
      <c r="K63" s="100"/>
      <c r="L63" s="156"/>
    </row>
    <row r="64" spans="1:47" s="10" customFormat="1" ht="19.899999999999999" customHeight="1">
      <c r="B64" s="152"/>
      <c r="C64" s="100"/>
      <c r="D64" s="153" t="s">
        <v>1878</v>
      </c>
      <c r="E64" s="154"/>
      <c r="F64" s="154"/>
      <c r="G64" s="154"/>
      <c r="H64" s="154"/>
      <c r="I64" s="154"/>
      <c r="J64" s="155">
        <f>J109</f>
        <v>0</v>
      </c>
      <c r="K64" s="100"/>
      <c r="L64" s="156"/>
    </row>
    <row r="65" spans="1:31" s="10" customFormat="1" ht="19.899999999999999" customHeight="1">
      <c r="B65" s="152"/>
      <c r="C65" s="100"/>
      <c r="D65" s="153" t="s">
        <v>1879</v>
      </c>
      <c r="E65" s="154"/>
      <c r="F65" s="154"/>
      <c r="G65" s="154"/>
      <c r="H65" s="154"/>
      <c r="I65" s="154"/>
      <c r="J65" s="155">
        <f>J114</f>
        <v>0</v>
      </c>
      <c r="K65" s="100"/>
      <c r="L65" s="156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1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1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5" t="s">
        <v>206</v>
      </c>
      <c r="D72" s="39"/>
      <c r="E72" s="39"/>
      <c r="F72" s="39"/>
      <c r="G72" s="39"/>
      <c r="H72" s="39"/>
      <c r="I72" s="39"/>
      <c r="J72" s="39"/>
      <c r="K72" s="39"/>
      <c r="L72" s="11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1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413" t="str">
        <f>E7</f>
        <v>Město Dobříš - stavební úpravy komunikace v ulici Březová</v>
      </c>
      <c r="F75" s="414"/>
      <c r="G75" s="414"/>
      <c r="H75" s="414"/>
      <c r="I75" s="39"/>
      <c r="J75" s="39"/>
      <c r="K75" s="39"/>
      <c r="L75" s="11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1" t="s">
        <v>141</v>
      </c>
      <c r="D76" s="39"/>
      <c r="E76" s="39"/>
      <c r="F76" s="39"/>
      <c r="G76" s="39"/>
      <c r="H76" s="39"/>
      <c r="I76" s="39"/>
      <c r="J76" s="39"/>
      <c r="K76" s="39"/>
      <c r="L76" s="11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401" t="str">
        <f>E9</f>
        <v>VON - Vedlejší a ostatní náklady</v>
      </c>
      <c r="F77" s="412"/>
      <c r="G77" s="412"/>
      <c r="H77" s="412"/>
      <c r="I77" s="39"/>
      <c r="J77" s="39"/>
      <c r="K77" s="39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1" t="s">
        <v>22</v>
      </c>
      <c r="D79" s="39"/>
      <c r="E79" s="39"/>
      <c r="F79" s="29" t="str">
        <f>F12</f>
        <v>Dobříš</v>
      </c>
      <c r="G79" s="39"/>
      <c r="H79" s="39"/>
      <c r="I79" s="31" t="s">
        <v>24</v>
      </c>
      <c r="J79" s="62" t="str">
        <f>IF(J12="","",J12)</f>
        <v>13. 6. 2021</v>
      </c>
      <c r="K79" s="39"/>
      <c r="L79" s="11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1" t="s">
        <v>30</v>
      </c>
      <c r="D81" s="39"/>
      <c r="E81" s="39"/>
      <c r="F81" s="29" t="str">
        <f>E15</f>
        <v>Město Dobříš, Mírové náměstí 119, 263 01 Dobříš</v>
      </c>
      <c r="G81" s="39"/>
      <c r="H81" s="39"/>
      <c r="I81" s="31" t="s">
        <v>38</v>
      </c>
      <c r="J81" s="35" t="str">
        <f>E21</f>
        <v>DOPAS s.r.o.</v>
      </c>
      <c r="K81" s="39"/>
      <c r="L81" s="11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5.2" customHeight="1">
      <c r="A82" s="37"/>
      <c r="B82" s="38"/>
      <c r="C82" s="31" t="s">
        <v>36</v>
      </c>
      <c r="D82" s="39"/>
      <c r="E82" s="39"/>
      <c r="F82" s="29" t="str">
        <f>IF(E18="","",E18)</f>
        <v>Vyplň údaj</v>
      </c>
      <c r="G82" s="39"/>
      <c r="H82" s="39"/>
      <c r="I82" s="31" t="s">
        <v>43</v>
      </c>
      <c r="J82" s="35" t="str">
        <f>E24</f>
        <v>L. Štuller</v>
      </c>
      <c r="K82" s="39"/>
      <c r="L82" s="11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0.3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1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11" customFormat="1" ht="29.25" customHeight="1">
      <c r="A84" s="157"/>
      <c r="B84" s="158"/>
      <c r="C84" s="159" t="s">
        <v>207</v>
      </c>
      <c r="D84" s="160" t="s">
        <v>67</v>
      </c>
      <c r="E84" s="160" t="s">
        <v>63</v>
      </c>
      <c r="F84" s="160" t="s">
        <v>64</v>
      </c>
      <c r="G84" s="160" t="s">
        <v>208</v>
      </c>
      <c r="H84" s="160" t="s">
        <v>209</v>
      </c>
      <c r="I84" s="160" t="s">
        <v>210</v>
      </c>
      <c r="J84" s="160" t="s">
        <v>191</v>
      </c>
      <c r="K84" s="161" t="s">
        <v>211</v>
      </c>
      <c r="L84" s="162"/>
      <c r="M84" s="71" t="s">
        <v>44</v>
      </c>
      <c r="N84" s="72" t="s">
        <v>52</v>
      </c>
      <c r="O84" s="72" t="s">
        <v>212</v>
      </c>
      <c r="P84" s="72" t="s">
        <v>213</v>
      </c>
      <c r="Q84" s="72" t="s">
        <v>214</v>
      </c>
      <c r="R84" s="72" t="s">
        <v>215</v>
      </c>
      <c r="S84" s="72" t="s">
        <v>216</v>
      </c>
      <c r="T84" s="73" t="s">
        <v>217</v>
      </c>
      <c r="U84" s="157"/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</row>
    <row r="85" spans="1:65" s="2" customFormat="1" ht="22.9" customHeight="1">
      <c r="A85" s="37"/>
      <c r="B85" s="38"/>
      <c r="C85" s="78" t="s">
        <v>218</v>
      </c>
      <c r="D85" s="39"/>
      <c r="E85" s="39"/>
      <c r="F85" s="39"/>
      <c r="G85" s="39"/>
      <c r="H85" s="39"/>
      <c r="I85" s="39"/>
      <c r="J85" s="163">
        <f>BK85</f>
        <v>0</v>
      </c>
      <c r="K85" s="39"/>
      <c r="L85" s="42"/>
      <c r="M85" s="74"/>
      <c r="N85" s="164"/>
      <c r="O85" s="75"/>
      <c r="P85" s="165">
        <f>P86</f>
        <v>0</v>
      </c>
      <c r="Q85" s="75"/>
      <c r="R85" s="165">
        <f>R86</f>
        <v>0</v>
      </c>
      <c r="S85" s="75"/>
      <c r="T85" s="166">
        <f>T86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9" t="s">
        <v>81</v>
      </c>
      <c r="AU85" s="19" t="s">
        <v>192</v>
      </c>
      <c r="BK85" s="167">
        <f>BK86</f>
        <v>0</v>
      </c>
    </row>
    <row r="86" spans="1:65" s="12" customFormat="1" ht="25.9" customHeight="1">
      <c r="B86" s="168"/>
      <c r="C86" s="169"/>
      <c r="D86" s="170" t="s">
        <v>81</v>
      </c>
      <c r="E86" s="171" t="s">
        <v>1880</v>
      </c>
      <c r="F86" s="171" t="s">
        <v>1881</v>
      </c>
      <c r="G86" s="169"/>
      <c r="H86" s="169"/>
      <c r="I86" s="172"/>
      <c r="J86" s="173">
        <f>BK86</f>
        <v>0</v>
      </c>
      <c r="K86" s="169"/>
      <c r="L86" s="174"/>
      <c r="M86" s="175"/>
      <c r="N86" s="176"/>
      <c r="O86" s="176"/>
      <c r="P86" s="177">
        <f>P87+P97+P104+P109+P114</f>
        <v>0</v>
      </c>
      <c r="Q86" s="176"/>
      <c r="R86" s="177">
        <f>R87+R97+R104+R109+R114</f>
        <v>0</v>
      </c>
      <c r="S86" s="176"/>
      <c r="T86" s="178">
        <f>T87+T97+T104+T109+T114</f>
        <v>0</v>
      </c>
      <c r="AR86" s="179" t="s">
        <v>249</v>
      </c>
      <c r="AT86" s="180" t="s">
        <v>81</v>
      </c>
      <c r="AU86" s="180" t="s">
        <v>82</v>
      </c>
      <c r="AY86" s="179" t="s">
        <v>221</v>
      </c>
      <c r="BK86" s="181">
        <f>BK87+BK97+BK104+BK109+BK114</f>
        <v>0</v>
      </c>
    </row>
    <row r="87" spans="1:65" s="12" customFormat="1" ht="22.9" customHeight="1">
      <c r="B87" s="168"/>
      <c r="C87" s="169"/>
      <c r="D87" s="170" t="s">
        <v>81</v>
      </c>
      <c r="E87" s="182" t="s">
        <v>1882</v>
      </c>
      <c r="F87" s="182" t="s">
        <v>1883</v>
      </c>
      <c r="G87" s="169"/>
      <c r="H87" s="169"/>
      <c r="I87" s="172"/>
      <c r="J87" s="183">
        <f>BK87</f>
        <v>0</v>
      </c>
      <c r="K87" s="169"/>
      <c r="L87" s="174"/>
      <c r="M87" s="175"/>
      <c r="N87" s="176"/>
      <c r="O87" s="176"/>
      <c r="P87" s="177">
        <f>SUM(P88:P96)</f>
        <v>0</v>
      </c>
      <c r="Q87" s="176"/>
      <c r="R87" s="177">
        <f>SUM(R88:R96)</f>
        <v>0</v>
      </c>
      <c r="S87" s="176"/>
      <c r="T87" s="178">
        <f>SUM(T88:T96)</f>
        <v>0</v>
      </c>
      <c r="AR87" s="179" t="s">
        <v>249</v>
      </c>
      <c r="AT87" s="180" t="s">
        <v>81</v>
      </c>
      <c r="AU87" s="180" t="s">
        <v>89</v>
      </c>
      <c r="AY87" s="179" t="s">
        <v>221</v>
      </c>
      <c r="BK87" s="181">
        <f>SUM(BK88:BK96)</f>
        <v>0</v>
      </c>
    </row>
    <row r="88" spans="1:65" s="2" customFormat="1" ht="14.45" customHeight="1">
      <c r="A88" s="37"/>
      <c r="B88" s="38"/>
      <c r="C88" s="184" t="s">
        <v>89</v>
      </c>
      <c r="D88" s="184" t="s">
        <v>223</v>
      </c>
      <c r="E88" s="185" t="s">
        <v>1884</v>
      </c>
      <c r="F88" s="186" t="s">
        <v>1885</v>
      </c>
      <c r="G88" s="187" t="s">
        <v>1745</v>
      </c>
      <c r="H88" s="188">
        <v>1</v>
      </c>
      <c r="I88" s="189"/>
      <c r="J88" s="190">
        <f>ROUND(I88*H88,2)</f>
        <v>0</v>
      </c>
      <c r="K88" s="186" t="s">
        <v>226</v>
      </c>
      <c r="L88" s="42"/>
      <c r="M88" s="191" t="s">
        <v>44</v>
      </c>
      <c r="N88" s="192" t="s">
        <v>53</v>
      </c>
      <c r="O88" s="67"/>
      <c r="P88" s="193">
        <f>O88*H88</f>
        <v>0</v>
      </c>
      <c r="Q88" s="193">
        <v>0</v>
      </c>
      <c r="R88" s="193">
        <f>Q88*H88</f>
        <v>0</v>
      </c>
      <c r="S88" s="193">
        <v>0</v>
      </c>
      <c r="T88" s="19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5" t="s">
        <v>1886</v>
      </c>
      <c r="AT88" s="195" t="s">
        <v>223</v>
      </c>
      <c r="AU88" s="195" t="s">
        <v>21</v>
      </c>
      <c r="AY88" s="19" t="s">
        <v>221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9" t="s">
        <v>89</v>
      </c>
      <c r="BK88" s="196">
        <f>ROUND(I88*H88,2)</f>
        <v>0</v>
      </c>
      <c r="BL88" s="19" t="s">
        <v>1886</v>
      </c>
      <c r="BM88" s="195" t="s">
        <v>1887</v>
      </c>
    </row>
    <row r="89" spans="1:65" s="2" customFormat="1" ht="48.75">
      <c r="A89" s="37"/>
      <c r="B89" s="38"/>
      <c r="C89" s="39"/>
      <c r="D89" s="199" t="s">
        <v>288</v>
      </c>
      <c r="E89" s="39"/>
      <c r="F89" s="241" t="s">
        <v>1888</v>
      </c>
      <c r="G89" s="39"/>
      <c r="H89" s="39"/>
      <c r="I89" s="242"/>
      <c r="J89" s="39"/>
      <c r="K89" s="39"/>
      <c r="L89" s="42"/>
      <c r="M89" s="243"/>
      <c r="N89" s="244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9" t="s">
        <v>288</v>
      </c>
      <c r="AU89" s="19" t="s">
        <v>21</v>
      </c>
    </row>
    <row r="90" spans="1:65" s="2" customFormat="1" ht="14.45" customHeight="1">
      <c r="A90" s="37"/>
      <c r="B90" s="38"/>
      <c r="C90" s="184" t="s">
        <v>21</v>
      </c>
      <c r="D90" s="184" t="s">
        <v>223</v>
      </c>
      <c r="E90" s="185" t="s">
        <v>1889</v>
      </c>
      <c r="F90" s="186" t="s">
        <v>1890</v>
      </c>
      <c r="G90" s="187" t="s">
        <v>1745</v>
      </c>
      <c r="H90" s="188">
        <v>1</v>
      </c>
      <c r="I90" s="189"/>
      <c r="J90" s="190">
        <f>ROUND(I90*H90,2)</f>
        <v>0</v>
      </c>
      <c r="K90" s="186" t="s">
        <v>226</v>
      </c>
      <c r="L90" s="42"/>
      <c r="M90" s="191" t="s">
        <v>44</v>
      </c>
      <c r="N90" s="192" t="s">
        <v>53</v>
      </c>
      <c r="O90" s="67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1886</v>
      </c>
      <c r="AT90" s="195" t="s">
        <v>223</v>
      </c>
      <c r="AU90" s="195" t="s">
        <v>21</v>
      </c>
      <c r="AY90" s="19" t="s">
        <v>221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9" t="s">
        <v>89</v>
      </c>
      <c r="BK90" s="196">
        <f>ROUND(I90*H90,2)</f>
        <v>0</v>
      </c>
      <c r="BL90" s="19" t="s">
        <v>1886</v>
      </c>
      <c r="BM90" s="195" t="s">
        <v>1891</v>
      </c>
    </row>
    <row r="91" spans="1:65" s="2" customFormat="1" ht="58.5">
      <c r="A91" s="37"/>
      <c r="B91" s="38"/>
      <c r="C91" s="39"/>
      <c r="D91" s="199" t="s">
        <v>288</v>
      </c>
      <c r="E91" s="39"/>
      <c r="F91" s="241" t="s">
        <v>1892</v>
      </c>
      <c r="G91" s="39"/>
      <c r="H91" s="39"/>
      <c r="I91" s="242"/>
      <c r="J91" s="39"/>
      <c r="K91" s="39"/>
      <c r="L91" s="42"/>
      <c r="M91" s="243"/>
      <c r="N91" s="244"/>
      <c r="O91" s="67"/>
      <c r="P91" s="67"/>
      <c r="Q91" s="67"/>
      <c r="R91" s="67"/>
      <c r="S91" s="67"/>
      <c r="T91" s="68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9" t="s">
        <v>288</v>
      </c>
      <c r="AU91" s="19" t="s">
        <v>21</v>
      </c>
    </row>
    <row r="92" spans="1:65" s="2" customFormat="1" ht="14.45" customHeight="1">
      <c r="A92" s="37"/>
      <c r="B92" s="38"/>
      <c r="C92" s="184" t="s">
        <v>123</v>
      </c>
      <c r="D92" s="184" t="s">
        <v>223</v>
      </c>
      <c r="E92" s="185" t="s">
        <v>1893</v>
      </c>
      <c r="F92" s="186" t="s">
        <v>1894</v>
      </c>
      <c r="G92" s="187" t="s">
        <v>1745</v>
      </c>
      <c r="H92" s="188">
        <v>1</v>
      </c>
      <c r="I92" s="189"/>
      <c r="J92" s="190">
        <f>ROUND(I92*H92,2)</f>
        <v>0</v>
      </c>
      <c r="K92" s="186" t="s">
        <v>226</v>
      </c>
      <c r="L92" s="42"/>
      <c r="M92" s="191" t="s">
        <v>44</v>
      </c>
      <c r="N92" s="192" t="s">
        <v>53</v>
      </c>
      <c r="O92" s="67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1886</v>
      </c>
      <c r="AT92" s="195" t="s">
        <v>223</v>
      </c>
      <c r="AU92" s="195" t="s">
        <v>21</v>
      </c>
      <c r="AY92" s="19" t="s">
        <v>221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9" t="s">
        <v>89</v>
      </c>
      <c r="BK92" s="196">
        <f>ROUND(I92*H92,2)</f>
        <v>0</v>
      </c>
      <c r="BL92" s="19" t="s">
        <v>1886</v>
      </c>
      <c r="BM92" s="195" t="s">
        <v>1895</v>
      </c>
    </row>
    <row r="93" spans="1:65" s="2" customFormat="1" ht="14.45" customHeight="1">
      <c r="A93" s="37"/>
      <c r="B93" s="38"/>
      <c r="C93" s="184" t="s">
        <v>227</v>
      </c>
      <c r="D93" s="184" t="s">
        <v>223</v>
      </c>
      <c r="E93" s="185" t="s">
        <v>1896</v>
      </c>
      <c r="F93" s="186" t="s">
        <v>1897</v>
      </c>
      <c r="G93" s="187" t="s">
        <v>1745</v>
      </c>
      <c r="H93" s="188">
        <v>1</v>
      </c>
      <c r="I93" s="189"/>
      <c r="J93" s="190">
        <f>ROUND(I93*H93,2)</f>
        <v>0</v>
      </c>
      <c r="K93" s="186" t="s">
        <v>226</v>
      </c>
      <c r="L93" s="42"/>
      <c r="M93" s="191" t="s">
        <v>44</v>
      </c>
      <c r="N93" s="192" t="s">
        <v>53</v>
      </c>
      <c r="O93" s="67"/>
      <c r="P93" s="193">
        <f>O93*H93</f>
        <v>0</v>
      </c>
      <c r="Q93" s="193">
        <v>0</v>
      </c>
      <c r="R93" s="193">
        <f>Q93*H93</f>
        <v>0</v>
      </c>
      <c r="S93" s="193">
        <v>0</v>
      </c>
      <c r="T93" s="19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5" t="s">
        <v>1886</v>
      </c>
      <c r="AT93" s="195" t="s">
        <v>223</v>
      </c>
      <c r="AU93" s="195" t="s">
        <v>21</v>
      </c>
      <c r="AY93" s="19" t="s">
        <v>221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9" t="s">
        <v>89</v>
      </c>
      <c r="BK93" s="196">
        <f>ROUND(I93*H93,2)</f>
        <v>0</v>
      </c>
      <c r="BL93" s="19" t="s">
        <v>1886</v>
      </c>
      <c r="BM93" s="195" t="s">
        <v>1898</v>
      </c>
    </row>
    <row r="94" spans="1:65" s="2" customFormat="1" ht="48.75">
      <c r="A94" s="37"/>
      <c r="B94" s="38"/>
      <c r="C94" s="39"/>
      <c r="D94" s="199" t="s">
        <v>288</v>
      </c>
      <c r="E94" s="39"/>
      <c r="F94" s="241" t="s">
        <v>1899</v>
      </c>
      <c r="G94" s="39"/>
      <c r="H94" s="39"/>
      <c r="I94" s="242"/>
      <c r="J94" s="39"/>
      <c r="K94" s="39"/>
      <c r="L94" s="42"/>
      <c r="M94" s="243"/>
      <c r="N94" s="244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9" t="s">
        <v>288</v>
      </c>
      <c r="AU94" s="19" t="s">
        <v>21</v>
      </c>
    </row>
    <row r="95" spans="1:65" s="2" customFormat="1" ht="14.45" customHeight="1">
      <c r="A95" s="37"/>
      <c r="B95" s="38"/>
      <c r="C95" s="184" t="s">
        <v>249</v>
      </c>
      <c r="D95" s="184" t="s">
        <v>223</v>
      </c>
      <c r="E95" s="185" t="s">
        <v>1900</v>
      </c>
      <c r="F95" s="186" t="s">
        <v>1901</v>
      </c>
      <c r="G95" s="187" t="s">
        <v>1745</v>
      </c>
      <c r="H95" s="188">
        <v>1</v>
      </c>
      <c r="I95" s="189"/>
      <c r="J95" s="190">
        <f>ROUND(I95*H95,2)</f>
        <v>0</v>
      </c>
      <c r="K95" s="186" t="s">
        <v>226</v>
      </c>
      <c r="L95" s="42"/>
      <c r="M95" s="191" t="s">
        <v>44</v>
      </c>
      <c r="N95" s="192" t="s">
        <v>53</v>
      </c>
      <c r="O95" s="67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1886</v>
      </c>
      <c r="AT95" s="195" t="s">
        <v>223</v>
      </c>
      <c r="AU95" s="195" t="s">
        <v>21</v>
      </c>
      <c r="AY95" s="19" t="s">
        <v>221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9" t="s">
        <v>89</v>
      </c>
      <c r="BK95" s="196">
        <f>ROUND(I95*H95,2)</f>
        <v>0</v>
      </c>
      <c r="BL95" s="19" t="s">
        <v>1886</v>
      </c>
      <c r="BM95" s="195" t="s">
        <v>1902</v>
      </c>
    </row>
    <row r="96" spans="1:65" s="2" customFormat="1" ht="19.5">
      <c r="A96" s="37"/>
      <c r="B96" s="38"/>
      <c r="C96" s="39"/>
      <c r="D96" s="199" t="s">
        <v>288</v>
      </c>
      <c r="E96" s="39"/>
      <c r="F96" s="241" t="s">
        <v>1903</v>
      </c>
      <c r="G96" s="39"/>
      <c r="H96" s="39"/>
      <c r="I96" s="242"/>
      <c r="J96" s="39"/>
      <c r="K96" s="39"/>
      <c r="L96" s="42"/>
      <c r="M96" s="243"/>
      <c r="N96" s="244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9" t="s">
        <v>288</v>
      </c>
      <c r="AU96" s="19" t="s">
        <v>21</v>
      </c>
    </row>
    <row r="97" spans="1:65" s="12" customFormat="1" ht="22.9" customHeight="1">
      <c r="B97" s="168"/>
      <c r="C97" s="169"/>
      <c r="D97" s="170" t="s">
        <v>81</v>
      </c>
      <c r="E97" s="182" t="s">
        <v>1904</v>
      </c>
      <c r="F97" s="182" t="s">
        <v>1905</v>
      </c>
      <c r="G97" s="169"/>
      <c r="H97" s="169"/>
      <c r="I97" s="172"/>
      <c r="J97" s="183">
        <f>BK97</f>
        <v>0</v>
      </c>
      <c r="K97" s="169"/>
      <c r="L97" s="174"/>
      <c r="M97" s="175"/>
      <c r="N97" s="176"/>
      <c r="O97" s="176"/>
      <c r="P97" s="177">
        <f>SUM(P98:P103)</f>
        <v>0</v>
      </c>
      <c r="Q97" s="176"/>
      <c r="R97" s="177">
        <f>SUM(R98:R103)</f>
        <v>0</v>
      </c>
      <c r="S97" s="176"/>
      <c r="T97" s="178">
        <f>SUM(T98:T103)</f>
        <v>0</v>
      </c>
      <c r="AR97" s="179" t="s">
        <v>249</v>
      </c>
      <c r="AT97" s="180" t="s">
        <v>81</v>
      </c>
      <c r="AU97" s="180" t="s">
        <v>89</v>
      </c>
      <c r="AY97" s="179" t="s">
        <v>221</v>
      </c>
      <c r="BK97" s="181">
        <f>SUM(BK98:BK103)</f>
        <v>0</v>
      </c>
    </row>
    <row r="98" spans="1:65" s="2" customFormat="1" ht="14.45" customHeight="1">
      <c r="A98" s="37"/>
      <c r="B98" s="38"/>
      <c r="C98" s="184" t="s">
        <v>255</v>
      </c>
      <c r="D98" s="184" t="s">
        <v>223</v>
      </c>
      <c r="E98" s="185" t="s">
        <v>1906</v>
      </c>
      <c r="F98" s="186" t="s">
        <v>1907</v>
      </c>
      <c r="G98" s="187" t="s">
        <v>1745</v>
      </c>
      <c r="H98" s="188">
        <v>1</v>
      </c>
      <c r="I98" s="189"/>
      <c r="J98" s="190">
        <f>ROUND(I98*H98,2)</f>
        <v>0</v>
      </c>
      <c r="K98" s="186" t="s">
        <v>226</v>
      </c>
      <c r="L98" s="42"/>
      <c r="M98" s="191" t="s">
        <v>44</v>
      </c>
      <c r="N98" s="192" t="s">
        <v>53</v>
      </c>
      <c r="O98" s="67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1886</v>
      </c>
      <c r="AT98" s="195" t="s">
        <v>223</v>
      </c>
      <c r="AU98" s="195" t="s">
        <v>21</v>
      </c>
      <c r="AY98" s="19" t="s">
        <v>221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9" t="s">
        <v>89</v>
      </c>
      <c r="BK98" s="196">
        <f>ROUND(I98*H98,2)</f>
        <v>0</v>
      </c>
      <c r="BL98" s="19" t="s">
        <v>1886</v>
      </c>
      <c r="BM98" s="195" t="s">
        <v>1908</v>
      </c>
    </row>
    <row r="99" spans="1:65" s="2" customFormat="1" ht="39">
      <c r="A99" s="37"/>
      <c r="B99" s="38"/>
      <c r="C99" s="39"/>
      <c r="D99" s="199" t="s">
        <v>288</v>
      </c>
      <c r="E99" s="39"/>
      <c r="F99" s="241" t="s">
        <v>1909</v>
      </c>
      <c r="G99" s="39"/>
      <c r="H99" s="39"/>
      <c r="I99" s="242"/>
      <c r="J99" s="39"/>
      <c r="K99" s="39"/>
      <c r="L99" s="42"/>
      <c r="M99" s="243"/>
      <c r="N99" s="244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9" t="s">
        <v>288</v>
      </c>
      <c r="AU99" s="19" t="s">
        <v>21</v>
      </c>
    </row>
    <row r="100" spans="1:65" s="2" customFormat="1" ht="14.45" customHeight="1">
      <c r="A100" s="37"/>
      <c r="B100" s="38"/>
      <c r="C100" s="184" t="s">
        <v>262</v>
      </c>
      <c r="D100" s="184" t="s">
        <v>223</v>
      </c>
      <c r="E100" s="185" t="s">
        <v>1910</v>
      </c>
      <c r="F100" s="186" t="s">
        <v>1911</v>
      </c>
      <c r="G100" s="187" t="s">
        <v>1745</v>
      </c>
      <c r="H100" s="188">
        <v>1</v>
      </c>
      <c r="I100" s="189"/>
      <c r="J100" s="190">
        <f>ROUND(I100*H100,2)</f>
        <v>0</v>
      </c>
      <c r="K100" s="186" t="s">
        <v>226</v>
      </c>
      <c r="L100" s="42"/>
      <c r="M100" s="191" t="s">
        <v>44</v>
      </c>
      <c r="N100" s="192" t="s">
        <v>53</v>
      </c>
      <c r="O100" s="67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1886</v>
      </c>
      <c r="AT100" s="195" t="s">
        <v>223</v>
      </c>
      <c r="AU100" s="195" t="s">
        <v>21</v>
      </c>
      <c r="AY100" s="19" t="s">
        <v>221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9" t="s">
        <v>89</v>
      </c>
      <c r="BK100" s="196">
        <f>ROUND(I100*H100,2)</f>
        <v>0</v>
      </c>
      <c r="BL100" s="19" t="s">
        <v>1886</v>
      </c>
      <c r="BM100" s="195" t="s">
        <v>1912</v>
      </c>
    </row>
    <row r="101" spans="1:65" s="2" customFormat="1" ht="24.2" customHeight="1">
      <c r="A101" s="37"/>
      <c r="B101" s="38"/>
      <c r="C101" s="184" t="s">
        <v>267</v>
      </c>
      <c r="D101" s="184" t="s">
        <v>223</v>
      </c>
      <c r="E101" s="185" t="s">
        <v>1913</v>
      </c>
      <c r="F101" s="186" t="s">
        <v>1914</v>
      </c>
      <c r="G101" s="187" t="s">
        <v>1745</v>
      </c>
      <c r="H101" s="188">
        <v>1</v>
      </c>
      <c r="I101" s="189"/>
      <c r="J101" s="190">
        <f>ROUND(I101*H101,2)</f>
        <v>0</v>
      </c>
      <c r="K101" s="186" t="s">
        <v>226</v>
      </c>
      <c r="L101" s="42"/>
      <c r="M101" s="191" t="s">
        <v>44</v>
      </c>
      <c r="N101" s="192" t="s">
        <v>53</v>
      </c>
      <c r="O101" s="67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1886</v>
      </c>
      <c r="AT101" s="195" t="s">
        <v>223</v>
      </c>
      <c r="AU101" s="195" t="s">
        <v>21</v>
      </c>
      <c r="AY101" s="19" t="s">
        <v>221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9" t="s">
        <v>89</v>
      </c>
      <c r="BK101" s="196">
        <f>ROUND(I101*H101,2)</f>
        <v>0</v>
      </c>
      <c r="BL101" s="19" t="s">
        <v>1886</v>
      </c>
      <c r="BM101" s="195" t="s">
        <v>1915</v>
      </c>
    </row>
    <row r="102" spans="1:65" s="2" customFormat="1" ht="24.2" customHeight="1">
      <c r="A102" s="37"/>
      <c r="B102" s="38"/>
      <c r="C102" s="184" t="s">
        <v>272</v>
      </c>
      <c r="D102" s="184" t="s">
        <v>223</v>
      </c>
      <c r="E102" s="185" t="s">
        <v>1916</v>
      </c>
      <c r="F102" s="186" t="s">
        <v>1917</v>
      </c>
      <c r="G102" s="187" t="s">
        <v>1745</v>
      </c>
      <c r="H102" s="188">
        <v>1</v>
      </c>
      <c r="I102" s="189"/>
      <c r="J102" s="190">
        <f>ROUND(I102*H102,2)</f>
        <v>0</v>
      </c>
      <c r="K102" s="186" t="s">
        <v>226</v>
      </c>
      <c r="L102" s="42"/>
      <c r="M102" s="191" t="s">
        <v>44</v>
      </c>
      <c r="N102" s="192" t="s">
        <v>53</v>
      </c>
      <c r="O102" s="67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1886</v>
      </c>
      <c r="AT102" s="195" t="s">
        <v>223</v>
      </c>
      <c r="AU102" s="195" t="s">
        <v>21</v>
      </c>
      <c r="AY102" s="19" t="s">
        <v>221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9" t="s">
        <v>89</v>
      </c>
      <c r="BK102" s="196">
        <f>ROUND(I102*H102,2)</f>
        <v>0</v>
      </c>
      <c r="BL102" s="19" t="s">
        <v>1886</v>
      </c>
      <c r="BM102" s="195" t="s">
        <v>1918</v>
      </c>
    </row>
    <row r="103" spans="1:65" s="2" customFormat="1" ht="24.2" customHeight="1">
      <c r="A103" s="37"/>
      <c r="B103" s="38"/>
      <c r="C103" s="184" t="s">
        <v>277</v>
      </c>
      <c r="D103" s="184" t="s">
        <v>223</v>
      </c>
      <c r="E103" s="185" t="s">
        <v>1919</v>
      </c>
      <c r="F103" s="186" t="s">
        <v>1920</v>
      </c>
      <c r="G103" s="187" t="s">
        <v>1745</v>
      </c>
      <c r="H103" s="188">
        <v>1</v>
      </c>
      <c r="I103" s="189"/>
      <c r="J103" s="190">
        <f>ROUND(I103*H103,2)</f>
        <v>0</v>
      </c>
      <c r="K103" s="186" t="s">
        <v>226</v>
      </c>
      <c r="L103" s="42"/>
      <c r="M103" s="191" t="s">
        <v>44</v>
      </c>
      <c r="N103" s="192" t="s">
        <v>53</v>
      </c>
      <c r="O103" s="67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1886</v>
      </c>
      <c r="AT103" s="195" t="s">
        <v>223</v>
      </c>
      <c r="AU103" s="195" t="s">
        <v>21</v>
      </c>
      <c r="AY103" s="19" t="s">
        <v>221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9" t="s">
        <v>89</v>
      </c>
      <c r="BK103" s="196">
        <f>ROUND(I103*H103,2)</f>
        <v>0</v>
      </c>
      <c r="BL103" s="19" t="s">
        <v>1886</v>
      </c>
      <c r="BM103" s="195" t="s">
        <v>1921</v>
      </c>
    </row>
    <row r="104" spans="1:65" s="12" customFormat="1" ht="22.9" customHeight="1">
      <c r="B104" s="168"/>
      <c r="C104" s="169"/>
      <c r="D104" s="170" t="s">
        <v>81</v>
      </c>
      <c r="E104" s="182" t="s">
        <v>1922</v>
      </c>
      <c r="F104" s="182" t="s">
        <v>1923</v>
      </c>
      <c r="G104" s="169"/>
      <c r="H104" s="169"/>
      <c r="I104" s="172"/>
      <c r="J104" s="183">
        <f>BK104</f>
        <v>0</v>
      </c>
      <c r="K104" s="169"/>
      <c r="L104" s="174"/>
      <c r="M104" s="175"/>
      <c r="N104" s="176"/>
      <c r="O104" s="176"/>
      <c r="P104" s="177">
        <f>SUM(P105:P108)</f>
        <v>0</v>
      </c>
      <c r="Q104" s="176"/>
      <c r="R104" s="177">
        <f>SUM(R105:R108)</f>
        <v>0</v>
      </c>
      <c r="S104" s="176"/>
      <c r="T104" s="178">
        <f>SUM(T105:T108)</f>
        <v>0</v>
      </c>
      <c r="AR104" s="179" t="s">
        <v>249</v>
      </c>
      <c r="AT104" s="180" t="s">
        <v>81</v>
      </c>
      <c r="AU104" s="180" t="s">
        <v>89</v>
      </c>
      <c r="AY104" s="179" t="s">
        <v>221</v>
      </c>
      <c r="BK104" s="181">
        <f>SUM(BK105:BK108)</f>
        <v>0</v>
      </c>
    </row>
    <row r="105" spans="1:65" s="2" customFormat="1" ht="14.45" customHeight="1">
      <c r="A105" s="37"/>
      <c r="B105" s="38"/>
      <c r="C105" s="184" t="s">
        <v>284</v>
      </c>
      <c r="D105" s="184" t="s">
        <v>223</v>
      </c>
      <c r="E105" s="185" t="s">
        <v>1924</v>
      </c>
      <c r="F105" s="186" t="s">
        <v>1925</v>
      </c>
      <c r="G105" s="187" t="s">
        <v>1745</v>
      </c>
      <c r="H105" s="188">
        <v>1</v>
      </c>
      <c r="I105" s="189"/>
      <c r="J105" s="190">
        <f>ROUND(I105*H105,2)</f>
        <v>0</v>
      </c>
      <c r="K105" s="186" t="s">
        <v>226</v>
      </c>
      <c r="L105" s="42"/>
      <c r="M105" s="191" t="s">
        <v>44</v>
      </c>
      <c r="N105" s="192" t="s">
        <v>53</v>
      </c>
      <c r="O105" s="67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1886</v>
      </c>
      <c r="AT105" s="195" t="s">
        <v>223</v>
      </c>
      <c r="AU105" s="195" t="s">
        <v>21</v>
      </c>
      <c r="AY105" s="19" t="s">
        <v>221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9" t="s">
        <v>89</v>
      </c>
      <c r="BK105" s="196">
        <f>ROUND(I105*H105,2)</f>
        <v>0</v>
      </c>
      <c r="BL105" s="19" t="s">
        <v>1886</v>
      </c>
      <c r="BM105" s="195" t="s">
        <v>1926</v>
      </c>
    </row>
    <row r="106" spans="1:65" s="2" customFormat="1" ht="24.2" customHeight="1">
      <c r="A106" s="37"/>
      <c r="B106" s="38"/>
      <c r="C106" s="184" t="s">
        <v>292</v>
      </c>
      <c r="D106" s="184" t="s">
        <v>223</v>
      </c>
      <c r="E106" s="185" t="s">
        <v>1927</v>
      </c>
      <c r="F106" s="186" t="s">
        <v>1928</v>
      </c>
      <c r="G106" s="187" t="s">
        <v>1745</v>
      </c>
      <c r="H106" s="188">
        <v>1</v>
      </c>
      <c r="I106" s="189"/>
      <c r="J106" s="190">
        <f>ROUND(I106*H106,2)</f>
        <v>0</v>
      </c>
      <c r="K106" s="186" t="s">
        <v>226</v>
      </c>
      <c r="L106" s="42"/>
      <c r="M106" s="191" t="s">
        <v>44</v>
      </c>
      <c r="N106" s="192" t="s">
        <v>53</v>
      </c>
      <c r="O106" s="67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1886</v>
      </c>
      <c r="AT106" s="195" t="s">
        <v>223</v>
      </c>
      <c r="AU106" s="195" t="s">
        <v>21</v>
      </c>
      <c r="AY106" s="19" t="s">
        <v>221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9" t="s">
        <v>89</v>
      </c>
      <c r="BK106" s="196">
        <f>ROUND(I106*H106,2)</f>
        <v>0</v>
      </c>
      <c r="BL106" s="19" t="s">
        <v>1886</v>
      </c>
      <c r="BM106" s="195" t="s">
        <v>1929</v>
      </c>
    </row>
    <row r="107" spans="1:65" s="2" customFormat="1" ht="14.45" customHeight="1">
      <c r="A107" s="37"/>
      <c r="B107" s="38"/>
      <c r="C107" s="184" t="s">
        <v>297</v>
      </c>
      <c r="D107" s="184" t="s">
        <v>223</v>
      </c>
      <c r="E107" s="185" t="s">
        <v>1930</v>
      </c>
      <c r="F107" s="186" t="s">
        <v>1931</v>
      </c>
      <c r="G107" s="187" t="s">
        <v>1745</v>
      </c>
      <c r="H107" s="188">
        <v>1</v>
      </c>
      <c r="I107" s="189"/>
      <c r="J107" s="190">
        <f>ROUND(I107*H107,2)</f>
        <v>0</v>
      </c>
      <c r="K107" s="186" t="s">
        <v>226</v>
      </c>
      <c r="L107" s="42"/>
      <c r="M107" s="191" t="s">
        <v>44</v>
      </c>
      <c r="N107" s="192" t="s">
        <v>53</v>
      </c>
      <c r="O107" s="67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1886</v>
      </c>
      <c r="AT107" s="195" t="s">
        <v>223</v>
      </c>
      <c r="AU107" s="195" t="s">
        <v>21</v>
      </c>
      <c r="AY107" s="19" t="s">
        <v>221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9" t="s">
        <v>89</v>
      </c>
      <c r="BK107" s="196">
        <f>ROUND(I107*H107,2)</f>
        <v>0</v>
      </c>
      <c r="BL107" s="19" t="s">
        <v>1886</v>
      </c>
      <c r="BM107" s="195" t="s">
        <v>1932</v>
      </c>
    </row>
    <row r="108" spans="1:65" s="2" customFormat="1" ht="24.2" customHeight="1">
      <c r="A108" s="37"/>
      <c r="B108" s="38"/>
      <c r="C108" s="184" t="s">
        <v>303</v>
      </c>
      <c r="D108" s="184" t="s">
        <v>223</v>
      </c>
      <c r="E108" s="185" t="s">
        <v>1933</v>
      </c>
      <c r="F108" s="186" t="s">
        <v>1934</v>
      </c>
      <c r="G108" s="187" t="s">
        <v>1745</v>
      </c>
      <c r="H108" s="188">
        <v>1</v>
      </c>
      <c r="I108" s="189"/>
      <c r="J108" s="190">
        <f>ROUND(I108*H108,2)</f>
        <v>0</v>
      </c>
      <c r="K108" s="186" t="s">
        <v>226</v>
      </c>
      <c r="L108" s="42"/>
      <c r="M108" s="191" t="s">
        <v>44</v>
      </c>
      <c r="N108" s="192" t="s">
        <v>53</v>
      </c>
      <c r="O108" s="67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1886</v>
      </c>
      <c r="AT108" s="195" t="s">
        <v>223</v>
      </c>
      <c r="AU108" s="195" t="s">
        <v>21</v>
      </c>
      <c r="AY108" s="19" t="s">
        <v>221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9" t="s">
        <v>89</v>
      </c>
      <c r="BK108" s="196">
        <f>ROUND(I108*H108,2)</f>
        <v>0</v>
      </c>
      <c r="BL108" s="19" t="s">
        <v>1886</v>
      </c>
      <c r="BM108" s="195" t="s">
        <v>1935</v>
      </c>
    </row>
    <row r="109" spans="1:65" s="12" customFormat="1" ht="22.9" customHeight="1">
      <c r="B109" s="168"/>
      <c r="C109" s="169"/>
      <c r="D109" s="170" t="s">
        <v>81</v>
      </c>
      <c r="E109" s="182" t="s">
        <v>1936</v>
      </c>
      <c r="F109" s="182" t="s">
        <v>1937</v>
      </c>
      <c r="G109" s="169"/>
      <c r="H109" s="169"/>
      <c r="I109" s="172"/>
      <c r="J109" s="183">
        <f>BK109</f>
        <v>0</v>
      </c>
      <c r="K109" s="169"/>
      <c r="L109" s="174"/>
      <c r="M109" s="175"/>
      <c r="N109" s="176"/>
      <c r="O109" s="176"/>
      <c r="P109" s="177">
        <f>SUM(P110:P113)</f>
        <v>0</v>
      </c>
      <c r="Q109" s="176"/>
      <c r="R109" s="177">
        <f>SUM(R110:R113)</f>
        <v>0</v>
      </c>
      <c r="S109" s="176"/>
      <c r="T109" s="178">
        <f>SUM(T110:T113)</f>
        <v>0</v>
      </c>
      <c r="AR109" s="179" t="s">
        <v>249</v>
      </c>
      <c r="AT109" s="180" t="s">
        <v>81</v>
      </c>
      <c r="AU109" s="180" t="s">
        <v>89</v>
      </c>
      <c r="AY109" s="179" t="s">
        <v>221</v>
      </c>
      <c r="BK109" s="181">
        <f>SUM(BK110:BK113)</f>
        <v>0</v>
      </c>
    </row>
    <row r="110" spans="1:65" s="2" customFormat="1" ht="14.45" customHeight="1">
      <c r="A110" s="37"/>
      <c r="B110" s="38"/>
      <c r="C110" s="184" t="s">
        <v>8</v>
      </c>
      <c r="D110" s="184" t="s">
        <v>223</v>
      </c>
      <c r="E110" s="185" t="s">
        <v>1938</v>
      </c>
      <c r="F110" s="186" t="s">
        <v>1939</v>
      </c>
      <c r="G110" s="187" t="s">
        <v>1745</v>
      </c>
      <c r="H110" s="188">
        <v>1</v>
      </c>
      <c r="I110" s="189"/>
      <c r="J110" s="190">
        <f>ROUND(I110*H110,2)</f>
        <v>0</v>
      </c>
      <c r="K110" s="186" t="s">
        <v>226</v>
      </c>
      <c r="L110" s="42"/>
      <c r="M110" s="191" t="s">
        <v>44</v>
      </c>
      <c r="N110" s="192" t="s">
        <v>53</v>
      </c>
      <c r="O110" s="67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1886</v>
      </c>
      <c r="AT110" s="195" t="s">
        <v>223</v>
      </c>
      <c r="AU110" s="195" t="s">
        <v>21</v>
      </c>
      <c r="AY110" s="19" t="s">
        <v>221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9" t="s">
        <v>89</v>
      </c>
      <c r="BK110" s="196">
        <f>ROUND(I110*H110,2)</f>
        <v>0</v>
      </c>
      <c r="BL110" s="19" t="s">
        <v>1886</v>
      </c>
      <c r="BM110" s="195" t="s">
        <v>1940</v>
      </c>
    </row>
    <row r="111" spans="1:65" s="2" customFormat="1" ht="19.5">
      <c r="A111" s="37"/>
      <c r="B111" s="38"/>
      <c r="C111" s="39"/>
      <c r="D111" s="199" t="s">
        <v>288</v>
      </c>
      <c r="E111" s="39"/>
      <c r="F111" s="241" t="s">
        <v>1941</v>
      </c>
      <c r="G111" s="39"/>
      <c r="H111" s="39"/>
      <c r="I111" s="242"/>
      <c r="J111" s="39"/>
      <c r="K111" s="39"/>
      <c r="L111" s="42"/>
      <c r="M111" s="243"/>
      <c r="N111" s="244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9" t="s">
        <v>288</v>
      </c>
      <c r="AU111" s="19" t="s">
        <v>21</v>
      </c>
    </row>
    <row r="112" spans="1:65" s="2" customFormat="1" ht="14.45" customHeight="1">
      <c r="A112" s="37"/>
      <c r="B112" s="38"/>
      <c r="C112" s="184" t="s">
        <v>315</v>
      </c>
      <c r="D112" s="184" t="s">
        <v>223</v>
      </c>
      <c r="E112" s="185" t="s">
        <v>1942</v>
      </c>
      <c r="F112" s="186" t="s">
        <v>1943</v>
      </c>
      <c r="G112" s="187" t="s">
        <v>1745</v>
      </c>
      <c r="H112" s="188">
        <v>1</v>
      </c>
      <c r="I112" s="189"/>
      <c r="J112" s="190">
        <f>ROUND(I112*H112,2)</f>
        <v>0</v>
      </c>
      <c r="K112" s="186" t="s">
        <v>226</v>
      </c>
      <c r="L112" s="42"/>
      <c r="M112" s="191" t="s">
        <v>44</v>
      </c>
      <c r="N112" s="192" t="s">
        <v>53</v>
      </c>
      <c r="O112" s="67"/>
      <c r="P112" s="193">
        <f>O112*H112</f>
        <v>0</v>
      </c>
      <c r="Q112" s="193">
        <v>0</v>
      </c>
      <c r="R112" s="193">
        <f>Q112*H112</f>
        <v>0</v>
      </c>
      <c r="S112" s="193">
        <v>0</v>
      </c>
      <c r="T112" s="19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1886</v>
      </c>
      <c r="AT112" s="195" t="s">
        <v>223</v>
      </c>
      <c r="AU112" s="195" t="s">
        <v>21</v>
      </c>
      <c r="AY112" s="19" t="s">
        <v>221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9" t="s">
        <v>89</v>
      </c>
      <c r="BK112" s="196">
        <f>ROUND(I112*H112,2)</f>
        <v>0</v>
      </c>
      <c r="BL112" s="19" t="s">
        <v>1886</v>
      </c>
      <c r="BM112" s="195" t="s">
        <v>1944</v>
      </c>
    </row>
    <row r="113" spans="1:65" s="2" customFormat="1" ht="19.5">
      <c r="A113" s="37"/>
      <c r="B113" s="38"/>
      <c r="C113" s="39"/>
      <c r="D113" s="199" t="s">
        <v>288</v>
      </c>
      <c r="E113" s="39"/>
      <c r="F113" s="241" t="s">
        <v>1945</v>
      </c>
      <c r="G113" s="39"/>
      <c r="H113" s="39"/>
      <c r="I113" s="242"/>
      <c r="J113" s="39"/>
      <c r="K113" s="39"/>
      <c r="L113" s="42"/>
      <c r="M113" s="243"/>
      <c r="N113" s="244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9" t="s">
        <v>288</v>
      </c>
      <c r="AU113" s="19" t="s">
        <v>21</v>
      </c>
    </row>
    <row r="114" spans="1:65" s="12" customFormat="1" ht="22.9" customHeight="1">
      <c r="B114" s="168"/>
      <c r="C114" s="169"/>
      <c r="D114" s="170" t="s">
        <v>81</v>
      </c>
      <c r="E114" s="182" t="s">
        <v>1946</v>
      </c>
      <c r="F114" s="182" t="s">
        <v>1720</v>
      </c>
      <c r="G114" s="169"/>
      <c r="H114" s="169"/>
      <c r="I114" s="172"/>
      <c r="J114" s="183">
        <f>BK114</f>
        <v>0</v>
      </c>
      <c r="K114" s="169"/>
      <c r="L114" s="174"/>
      <c r="M114" s="175"/>
      <c r="N114" s="176"/>
      <c r="O114" s="176"/>
      <c r="P114" s="177">
        <f>SUM(P115:P116)</f>
        <v>0</v>
      </c>
      <c r="Q114" s="176"/>
      <c r="R114" s="177">
        <f>SUM(R115:R116)</f>
        <v>0</v>
      </c>
      <c r="S114" s="176"/>
      <c r="T114" s="178">
        <f>SUM(T115:T116)</f>
        <v>0</v>
      </c>
      <c r="AR114" s="179" t="s">
        <v>249</v>
      </c>
      <c r="AT114" s="180" t="s">
        <v>81</v>
      </c>
      <c r="AU114" s="180" t="s">
        <v>89</v>
      </c>
      <c r="AY114" s="179" t="s">
        <v>221</v>
      </c>
      <c r="BK114" s="181">
        <f>SUM(BK115:BK116)</f>
        <v>0</v>
      </c>
    </row>
    <row r="115" spans="1:65" s="2" customFormat="1" ht="14.45" customHeight="1">
      <c r="A115" s="37"/>
      <c r="B115" s="38"/>
      <c r="C115" s="184" t="s">
        <v>144</v>
      </c>
      <c r="D115" s="184" t="s">
        <v>223</v>
      </c>
      <c r="E115" s="185" t="s">
        <v>1947</v>
      </c>
      <c r="F115" s="186" t="s">
        <v>1948</v>
      </c>
      <c r="G115" s="187" t="s">
        <v>1745</v>
      </c>
      <c r="H115" s="188">
        <v>1</v>
      </c>
      <c r="I115" s="189"/>
      <c r="J115" s="190">
        <f>ROUND(I115*H115,2)</f>
        <v>0</v>
      </c>
      <c r="K115" s="186" t="s">
        <v>226</v>
      </c>
      <c r="L115" s="42"/>
      <c r="M115" s="191" t="s">
        <v>44</v>
      </c>
      <c r="N115" s="192" t="s">
        <v>53</v>
      </c>
      <c r="O115" s="67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1886</v>
      </c>
      <c r="AT115" s="195" t="s">
        <v>223</v>
      </c>
      <c r="AU115" s="195" t="s">
        <v>21</v>
      </c>
      <c r="AY115" s="19" t="s">
        <v>221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9" t="s">
        <v>89</v>
      </c>
      <c r="BK115" s="196">
        <f>ROUND(I115*H115,2)</f>
        <v>0</v>
      </c>
      <c r="BL115" s="19" t="s">
        <v>1886</v>
      </c>
      <c r="BM115" s="195" t="s">
        <v>1949</v>
      </c>
    </row>
    <row r="116" spans="1:65" s="2" customFormat="1" ht="19.5">
      <c r="A116" s="37"/>
      <c r="B116" s="38"/>
      <c r="C116" s="39"/>
      <c r="D116" s="199" t="s">
        <v>288</v>
      </c>
      <c r="E116" s="39"/>
      <c r="F116" s="241" t="s">
        <v>1950</v>
      </c>
      <c r="G116" s="39"/>
      <c r="H116" s="39"/>
      <c r="I116" s="242"/>
      <c r="J116" s="39"/>
      <c r="K116" s="39"/>
      <c r="L116" s="42"/>
      <c r="M116" s="267"/>
      <c r="N116" s="268"/>
      <c r="O116" s="260"/>
      <c r="P116" s="260"/>
      <c r="Q116" s="260"/>
      <c r="R116" s="260"/>
      <c r="S116" s="260"/>
      <c r="T116" s="269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9" t="s">
        <v>288</v>
      </c>
      <c r="AU116" s="19" t="s">
        <v>21</v>
      </c>
    </row>
    <row r="117" spans="1:65" s="2" customFormat="1" ht="6.95" customHeight="1">
      <c r="A117" s="37"/>
      <c r="B117" s="50"/>
      <c r="C117" s="51"/>
      <c r="D117" s="51"/>
      <c r="E117" s="51"/>
      <c r="F117" s="51"/>
      <c r="G117" s="51"/>
      <c r="H117" s="51"/>
      <c r="I117" s="51"/>
      <c r="J117" s="51"/>
      <c r="K117" s="51"/>
      <c r="L117" s="42"/>
      <c r="M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</sheetData>
  <sheetProtection algorithmName="SHA-512" hashValue="Jcs/ISQOxQLS3KR6dlJ+jXegnPCVexFKoqGs3pr5/HOB0Wiqf46QkSckJAjd67BbN49KuXxByJvt/1ck1pS1HA==" saltValue="l24CeTSM+tUSrrwuB96/KLxa+JOHSohUWuOAOtgplbR9t0LrYkpGIuQONei844kogd5sJGiU7TgVP84ltqDfJw==" spinCount="100000" sheet="1" objects="1" scenarios="1" formatColumns="0" formatRows="0" autoFilter="0"/>
  <autoFilter ref="C84:K116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4" fitToHeight="100" orientation="landscape" blackAndWhite="1" r:id="rId1"/>
  <headerFooter>
    <oddHeader>&amp;LMěsto Dobříš - stavební úpravy komunikace v ulici Březová&amp;CDOPAS s.r.o.&amp;RPOLOŽKOVÝ VÝKAZ VÝMĚR</oddHeader>
    <oddFooter>&amp;LVON - Vedlejší a ostatní náklady&amp;CStrana &amp;P z &amp;N&amp;RPoložkový soupis prací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20</vt:i4>
      </vt:variant>
    </vt:vector>
  </HeadingPairs>
  <TitlesOfParts>
    <vt:vector size="31" baseType="lpstr">
      <vt:lpstr>Rekapitulace stavby</vt:lpstr>
      <vt:lpstr>VOP k ceně díla</vt:lpstr>
      <vt:lpstr>SO 101.1 - Komunikace a z...</vt:lpstr>
      <vt:lpstr>SO 101.2 - Kanalizace a o...</vt:lpstr>
      <vt:lpstr>SO 401 - Veřejné osvětlení</vt:lpstr>
      <vt:lpstr>SO 901 - Dočasná autobuso...</vt:lpstr>
      <vt:lpstr>SO 902 - Objízdná trasa</vt:lpstr>
      <vt:lpstr>SO 903 - Návrh provizorní...</vt:lpstr>
      <vt:lpstr>VON - Vedlejší a ostatní ...</vt:lpstr>
      <vt:lpstr>Seznam figur</vt:lpstr>
      <vt:lpstr>Pokyny pro vyplnění</vt:lpstr>
      <vt:lpstr>'Rekapitulace stavby'!Názvy_tisku</vt:lpstr>
      <vt:lpstr>'Seznam figur'!Názvy_tisku</vt:lpstr>
      <vt:lpstr>'SO 101.1 - Komunikace a z...'!Názvy_tisku</vt:lpstr>
      <vt:lpstr>'SO 101.2 - Kanalizace a o...'!Názvy_tisku</vt:lpstr>
      <vt:lpstr>'SO 401 - Veřejné osvětlení'!Názvy_tisku</vt:lpstr>
      <vt:lpstr>'SO 901 - Dočasná autobuso...'!Názvy_tisku</vt:lpstr>
      <vt:lpstr>'SO 902 - Objízdná trasa'!Názvy_tisku</vt:lpstr>
      <vt:lpstr>'SO 903 - Návrh provizorní...'!Názvy_tisku</vt:lpstr>
      <vt:lpstr>'VON - Vedlejší a ostatní ...'!Názvy_tisku</vt:lpstr>
      <vt:lpstr>'Pokyny pro vyplnění'!Oblast_tisku</vt:lpstr>
      <vt:lpstr>'Rekapitulace stavby'!Oblast_tisku</vt:lpstr>
      <vt:lpstr>'Seznam figur'!Oblast_tisku</vt:lpstr>
      <vt:lpstr>'SO 101.1 - Komunikace a z...'!Oblast_tisku</vt:lpstr>
      <vt:lpstr>'SO 101.2 - Kanalizace a o...'!Oblast_tisku</vt:lpstr>
      <vt:lpstr>'SO 401 - Veřejné osvětlení'!Oblast_tisku</vt:lpstr>
      <vt:lpstr>'SO 901 - Dočasná autobuso...'!Oblast_tisku</vt:lpstr>
      <vt:lpstr>'SO 902 - Objízdná trasa'!Oblast_tisku</vt:lpstr>
      <vt:lpstr>'SO 903 - Návrh provizorní...'!Oblast_tisku</vt:lpstr>
      <vt:lpstr>'VON - Vedlejší a ostatní ...'!Oblast_tisku</vt:lpstr>
      <vt:lpstr>'VOP k ceně díla'!Oblast_tisku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Luděk Štuller</dc:creator>
  <cp:lastModifiedBy>Modlík Miloslav</cp:lastModifiedBy>
  <dcterms:created xsi:type="dcterms:W3CDTF">2021-06-14T17:54:20Z</dcterms:created>
  <dcterms:modified xsi:type="dcterms:W3CDTF">2021-06-15T05:12:57Z</dcterms:modified>
</cp:coreProperties>
</file>